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science" sheetId="1" r:id="rId1"/>
    <sheet name="รายงาน" sheetId="2" r:id="rId2"/>
  </sheets>
  <calcPr calcId="145621"/>
</workbook>
</file>

<file path=xl/calcChain.xml><?xml version="1.0" encoding="utf-8"?>
<calcChain xmlns="http://schemas.openxmlformats.org/spreadsheetml/2006/main">
  <c r="M18" i="2" l="1"/>
  <c r="L18" i="2"/>
  <c r="K18" i="2"/>
  <c r="J18" i="2"/>
  <c r="M16" i="2"/>
  <c r="L16" i="2"/>
  <c r="K16" i="2"/>
  <c r="J16" i="2"/>
  <c r="M14" i="2"/>
  <c r="L14" i="2"/>
  <c r="K14" i="2"/>
  <c r="J14" i="2"/>
  <c r="M11" i="2"/>
  <c r="L11" i="2"/>
  <c r="K11" i="2"/>
  <c r="J11" i="2"/>
  <c r="M9" i="2"/>
  <c r="L9" i="2"/>
  <c r="K9" i="2"/>
  <c r="J9" i="2"/>
  <c r="M8" i="2"/>
  <c r="L8" i="2"/>
  <c r="K8" i="2"/>
  <c r="J8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EA5" i="1" l="1"/>
  <c r="DZ5" i="1"/>
  <c r="DY5" i="1"/>
  <c r="DX5" i="1"/>
  <c r="DW5" i="1"/>
  <c r="DV5" i="1"/>
  <c r="H10" i="2" l="1"/>
  <c r="H15" i="2"/>
  <c r="H9" i="2" l="1"/>
  <c r="H17" i="2"/>
  <c r="H12" i="2"/>
  <c r="H19" i="2"/>
  <c r="H13" i="2"/>
  <c r="I10" i="2"/>
  <c r="H8" i="2"/>
  <c r="I15" i="2"/>
  <c r="DQ5" i="1"/>
  <c r="DR5" i="1"/>
  <c r="DS5" i="1"/>
  <c r="DT5" i="1"/>
  <c r="DU5" i="1"/>
  <c r="DP5" i="1"/>
  <c r="DO5" i="1"/>
  <c r="DN5" i="1"/>
  <c r="DM5" i="1"/>
  <c r="DL5" i="1"/>
  <c r="DJ5" i="1"/>
  <c r="DI5" i="1"/>
  <c r="DK5" i="1"/>
  <c r="DH5" i="1"/>
  <c r="DG5" i="1"/>
  <c r="DD5" i="1"/>
  <c r="DC5" i="1"/>
  <c r="DA5" i="1"/>
  <c r="CZ5" i="1"/>
  <c r="CY5" i="1"/>
  <c r="DB5" i="1"/>
  <c r="DE5" i="1"/>
  <c r="DF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U5" i="1"/>
  <c r="BT5" i="1"/>
  <c r="BS5" i="1"/>
  <c r="BR5" i="1"/>
  <c r="BQ5" i="1"/>
  <c r="BP5" i="1"/>
  <c r="BV5" i="1"/>
  <c r="I19" i="2" l="1"/>
  <c r="I8" i="2"/>
  <c r="I18" i="2"/>
  <c r="H18" i="2"/>
  <c r="I12" i="2"/>
  <c r="H11" i="2"/>
  <c r="I14" i="2"/>
  <c r="H14" i="2"/>
  <c r="I9" i="2"/>
  <c r="I13" i="2"/>
  <c r="I16" i="2"/>
  <c r="H16" i="2"/>
  <c r="I17" i="2"/>
  <c r="EF5" i="1"/>
  <c r="EG5" i="1" s="1"/>
  <c r="EJ5" i="1"/>
  <c r="EK5" i="1" s="1"/>
  <c r="ED5" i="1"/>
  <c r="EE5" i="1" s="1"/>
  <c r="EH5" i="1"/>
  <c r="EI5" i="1" s="1"/>
  <c r="BO5" i="1"/>
  <c r="EB5" i="1" s="1"/>
  <c r="EC5" i="1" s="1"/>
  <c r="I11" i="2" l="1"/>
  <c r="EL5" i="1"/>
  <c r="EM5" i="1" s="1"/>
</calcChain>
</file>

<file path=xl/sharedStrings.xml><?xml version="1.0" encoding="utf-8"?>
<sst xmlns="http://schemas.openxmlformats.org/spreadsheetml/2006/main" count="955" uniqueCount="654">
  <si>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</si>
  <si>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</si>
  <si>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</si>
  <si>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</si>
  <si>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</si>
  <si>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</si>
  <si>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</si>
  <si>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</si>
  <si>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</si>
  <si>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</si>
  <si>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</si>
  <si>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ตรวจคะแนนข้อที่</t>
  </si>
  <si>
    <t>ชื่อ - สกุล</t>
  </si>
  <si>
    <t>ว1.1</t>
  </si>
  <si>
    <t>ว3.1</t>
  </si>
  <si>
    <t>ว4.1</t>
  </si>
  <si>
    <t>ว5.1</t>
  </si>
  <si>
    <t>ว6.1</t>
  </si>
  <si>
    <t>สาระ 1</t>
  </si>
  <si>
    <t>แปลผล</t>
  </si>
  <si>
    <t>สาระ3</t>
  </si>
  <si>
    <t>สาระ4</t>
  </si>
  <si>
    <t>สาระ5</t>
  </si>
  <si>
    <t>สาระ6</t>
  </si>
  <si>
    <t>รวมคะแนนและแปลผล</t>
  </si>
  <si>
    <t>ว3.2</t>
  </si>
  <si>
    <t>ประเภทนักเรียน เด็กปกติ</t>
  </si>
  <si>
    <t>โรงเรียน.........................................................................</t>
  </si>
  <si>
    <t>เพศ ทุกเพศ</t>
  </si>
  <si>
    <t>สำนักงานเขตพื้นที่การศึกษา.....................................................................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</si>
  <si>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</si>
  <si>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</si>
  <si>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</si>
  <si>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</si>
  <si>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</si>
  <si>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</si>
  <si>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t>ส่วนเบี่ยงเบน
มาตรฐาน</t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</si>
  <si>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</si>
  <si>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</si>
  <si>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</si>
  <si>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</si>
  <si>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</si>
  <si>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</si>
  <si>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</si>
  <si>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วิทยาศาสตร์</t>
  </si>
  <si>
    <t>สาระที่ 1 สิ่งมีชีวิตกับกระบวนการดำรงชีวิต</t>
  </si>
  <si>
    <t>มฐ ว 1.1</t>
  </si>
  <si>
    <t>สาระที่ 3 สารและสมบัติของสาร</t>
  </si>
  <si>
    <t>มฐ ว 3.1</t>
  </si>
  <si>
    <t>มฐ ว 3.2</t>
  </si>
  <si>
    <t>สาระที่ 4 แรงและการเคลื่อนที่</t>
  </si>
  <si>
    <t>มฐ ว 4.1</t>
  </si>
  <si>
    <t>สาระที่ 5 พลังงาน</t>
  </si>
  <si>
    <t>มฐ ว 5.1</t>
  </si>
  <si>
    <t>สาระที่ 6 กระบวนการเปลี่ยนแปลงโลก</t>
  </si>
  <si>
    <t>มฐ ว 6.1</t>
  </si>
  <si>
    <t xml:space="preserve">รายงานผลการประเมินด้วยข้อสอบมาตรฐานกลาง ปีการศึกษา 2560
กลุ่มสาระการเรียนรู้วิทยาศาสตร์ ระดับชั้นมัธยมศึกษาปีที่ 2  </t>
  </si>
  <si>
    <t>(ไม่ต้องใส่คำนำหน้าชื่อ)</t>
  </si>
  <si>
    <t>สพม.สุราษฎร์ธานี เขต 11</t>
  </si>
  <si>
    <t>ทีปราษฎร์พิทยา</t>
  </si>
  <si>
    <t>กฤษณะ  หวั่งประดิษฐ์</t>
  </si>
  <si>
    <t>1849300025831</t>
  </si>
  <si>
    <t>กิตติศักดิ์     ภูมาส</t>
  </si>
  <si>
    <t>1849300018117</t>
  </si>
  <si>
    <t xml:space="preserve">ชญานิน     อินทรประสิทธิ์  </t>
  </si>
  <si>
    <t>1849901624232</t>
  </si>
  <si>
    <t>นิรุตติ  เจริญสุข</t>
  </si>
  <si>
    <t>1103703784455</t>
  </si>
  <si>
    <t>ปรัตถกร     ทรัพย์ปัญญาเลิศ</t>
  </si>
  <si>
    <t>1103703582739</t>
  </si>
  <si>
    <t>พนธกร     พรหมจันทร์</t>
  </si>
  <si>
    <t>1819900430345</t>
  </si>
  <si>
    <t>พีรวิชญ์     ช่วยเต้า</t>
  </si>
  <si>
    <t>1749800353421</t>
  </si>
  <si>
    <t>ภานุวัฒน์     เขียวบม</t>
  </si>
  <si>
    <t>1849300028546</t>
  </si>
  <si>
    <t>ศัตรูพ่าย     กาศทิพย์</t>
  </si>
  <si>
    <t>1900101447108</t>
  </si>
  <si>
    <t xml:space="preserve">ศิริศักดิ์     ศรีวรมย์ </t>
  </si>
  <si>
    <t>1100401201608</t>
  </si>
  <si>
    <t>อาทิวัฒน์     อุ่นเรือง</t>
  </si>
  <si>
    <t>1319300022071</t>
  </si>
  <si>
    <t>เด็กชายกฤตเมธ    ตราชู</t>
  </si>
  <si>
    <t>1849300029089</t>
  </si>
  <si>
    <t>กรองกาญจน์   ทวยเจริญ</t>
  </si>
  <si>
    <t>1739902081225</t>
  </si>
  <si>
    <t>กิตติมาภรณ์  จูเลีย  เลมเมนส์</t>
  </si>
  <si>
    <t>1849300017986</t>
  </si>
  <si>
    <t>จัสมิน  วิภาฎา  ไฮสส์</t>
  </si>
  <si>
    <t>5100600090281</t>
  </si>
  <si>
    <t>จิดาภา     สนธิธรรม</t>
  </si>
  <si>
    <t>1849300032985</t>
  </si>
  <si>
    <t>ชลธิชา   วงค์ตะวัน</t>
  </si>
  <si>
    <t>1428700009665</t>
  </si>
  <si>
    <t>ชุติกาญจน์     เรืองทอง</t>
  </si>
  <si>
    <t>1849300021789</t>
  </si>
  <si>
    <t>ตรีชดา     ชูเมืองไทย</t>
  </si>
  <si>
    <t>1849300020383</t>
  </si>
  <si>
    <t>ธริญาภรณ์     เต่าเล็ก</t>
  </si>
  <si>
    <t>1640101422205</t>
  </si>
  <si>
    <t>ธีมาพร     บัวแก้ว</t>
  </si>
  <si>
    <t>1849300033086</t>
  </si>
  <si>
    <t>บุษบาวรรณ     ทองเผือก</t>
  </si>
  <si>
    <t>1849300024222</t>
  </si>
  <si>
    <t>พิมพิกา     จันทะแจ่ม</t>
  </si>
  <si>
    <t>1418000028403</t>
  </si>
  <si>
    <t>มุทิตา     แพงจักร์</t>
  </si>
  <si>
    <t>1100703550125</t>
  </si>
  <si>
    <t>เมทินี     ทองเรือง</t>
  </si>
  <si>
    <t>1849300026284</t>
  </si>
  <si>
    <t>วันวิสา   ผลการ</t>
  </si>
  <si>
    <t>2849300002863</t>
  </si>
  <si>
    <t>สุทธิดา     แก้วกล้า</t>
  </si>
  <si>
    <t>1909802833355</t>
  </si>
  <si>
    <t>หฤทัย   ทองเฝือ</t>
  </si>
  <si>
    <t>1849300019512</t>
  </si>
  <si>
    <t>เหมือนฝัน     พรมคะณะ</t>
  </si>
  <si>
    <t>1849300017609</t>
  </si>
  <si>
    <t>กุลธิดา    มีเพียร</t>
  </si>
  <si>
    <t>1849300019521</t>
  </si>
  <si>
    <t>จรัล    พิชัยวงศ์</t>
  </si>
  <si>
    <t>1849300024184</t>
  </si>
  <si>
    <t>ชลชาติ    ไกรสุทธิ์</t>
  </si>
  <si>
    <t>1849300025857</t>
  </si>
  <si>
    <t>ทัศไนย    เทพนม</t>
  </si>
  <si>
    <t>1101801296364</t>
  </si>
  <si>
    <t>ธีรเดช    ชัยกลิ่น</t>
  </si>
  <si>
    <t>1909802838098</t>
  </si>
  <si>
    <t>นิพิฐธาน    ภูริภพนิพิฐ</t>
  </si>
  <si>
    <t>1849901642281</t>
  </si>
  <si>
    <t>ศิริชัย  โฉมสวย</t>
  </si>
  <si>
    <t>1729800293398</t>
  </si>
  <si>
    <t>เอกลักษณ์  บัวเหลือง</t>
  </si>
  <si>
    <t>1849300027124</t>
  </si>
  <si>
    <t>พีรภัทร  สังข์เสวก</t>
  </si>
  <si>
    <t>1200901357967</t>
  </si>
  <si>
    <t>กานต์กนก    ชุมมะ</t>
  </si>
  <si>
    <t>1849901600601</t>
  </si>
  <si>
    <t>จารุวรรณ    ขาวเกตุ</t>
  </si>
  <si>
    <t>1849300018222</t>
  </si>
  <si>
    <t>ชลธิชา    เลิศศิลา</t>
  </si>
  <si>
    <t>1120300141685</t>
  </si>
  <si>
    <t>ต่วย</t>
  </si>
  <si>
    <t>0860489000196</t>
  </si>
  <si>
    <t>ธัญชนก   จันทะวงศ์</t>
  </si>
  <si>
    <t>1478600048961</t>
  </si>
  <si>
    <t>นาตาลี    ฟริทซ์</t>
  </si>
  <si>
    <t>1849300025059</t>
  </si>
  <si>
    <t>นุชจรี    เชื้อนิตย์</t>
  </si>
  <si>
    <t>1100401158494</t>
  </si>
  <si>
    <t>ปนัดดา    ประจักษ์สกุล</t>
  </si>
  <si>
    <t>1849300025016</t>
  </si>
  <si>
    <t>พาขวัญ    อินทะสร้อย</t>
  </si>
  <si>
    <t>1849300025571</t>
  </si>
  <si>
    <t>ภารฎา    บุญมี</t>
  </si>
  <si>
    <t>1849300017978</t>
  </si>
  <si>
    <t>วาสินี    แก้วแสงใส</t>
  </si>
  <si>
    <t>1709901451991</t>
  </si>
  <si>
    <t>ศศิวิมล    ศรีวิยานนท์</t>
  </si>
  <si>
    <t>1629900651271</t>
  </si>
  <si>
    <t>สุชานันท์    บริบูรณ์</t>
  </si>
  <si>
    <t>1800701289962</t>
  </si>
  <si>
    <t>สุธาสิณี    เหล็กเพชร</t>
  </si>
  <si>
    <t>1849300018702</t>
  </si>
  <si>
    <t>สุธิตา    สุขใจ</t>
  </si>
  <si>
    <t>1849300020871</t>
  </si>
  <si>
    <t>อาลินลดา    แซ่โอ้ว</t>
  </si>
  <si>
    <t>1103400078856</t>
  </si>
  <si>
    <t>ออมทิพย์    เย้ายวน</t>
  </si>
  <si>
    <t>1809700422225</t>
  </si>
  <si>
    <t>กฤติยา  พุทไธสง</t>
  </si>
  <si>
    <t>1104300583045</t>
  </si>
  <si>
    <t>กวีวรรณ  ชูเชิด</t>
  </si>
  <si>
    <t>1849300027612</t>
  </si>
  <si>
    <t>ปริยากร  แก้วคง</t>
  </si>
  <si>
    <t>1849300023129</t>
  </si>
  <si>
    <t>วิรัญชนา  แซ่อุ่ย</t>
  </si>
  <si>
    <t>1849300025156</t>
  </si>
  <si>
    <t>อนุษา  มิลกุล</t>
  </si>
  <si>
    <t>1849300021479</t>
  </si>
  <si>
    <t>อาทิตยา  ใจเหมาะ</t>
  </si>
  <si>
    <t>2849300004769</t>
  </si>
  <si>
    <t>ชนิสรา  เพ็งบุญ</t>
  </si>
  <si>
    <t>1849300021401</t>
  </si>
  <si>
    <t>ณัฐณิชา  แสนเสนา</t>
  </si>
  <si>
    <t>1408300008131</t>
  </si>
  <si>
    <t>นฤมล  สมบูรณ์</t>
  </si>
  <si>
    <t>1300901228104</t>
  </si>
  <si>
    <t>ฝนภัทร  เกื้อเสนาะ</t>
  </si>
  <si>
    <t>1809902234004</t>
  </si>
  <si>
    <t>พณัชชา  ช่วยแก้ว</t>
  </si>
  <si>
    <t>1849300022963</t>
  </si>
  <si>
    <t>วิลาสินี  ศิริชุม</t>
  </si>
  <si>
    <t>1849300024389</t>
  </si>
  <si>
    <t>ศจิกา  มีเพียร</t>
  </si>
  <si>
    <t>1849300027779</t>
  </si>
  <si>
    <t>หทัยชนก  คงสุวรรณ</t>
  </si>
  <si>
    <t>1849901651566</t>
  </si>
  <si>
    <t>กัลยรัตน์  ช่วยชนะ</t>
  </si>
  <si>
    <t>1849901596280</t>
  </si>
  <si>
    <t>บัณฑิตา  พิมห์วงษา</t>
  </si>
  <si>
    <t>1849701122772</t>
  </si>
  <si>
    <t>ภิญ์ณัชชา  นิ่มนวล</t>
  </si>
  <si>
    <t>1849300025237</t>
  </si>
  <si>
    <t>รชานนท์     ไทรงาม</t>
  </si>
  <si>
    <t>1848300004841</t>
  </si>
  <si>
    <t>นรกาล    พันธุ์กาง</t>
  </si>
  <si>
    <t>1849300020634</t>
  </si>
  <si>
    <t>เอกรัตน์    วงศ์เทียมใจ</t>
  </si>
  <si>
    <t>1849300025784</t>
  </si>
  <si>
    <t>ชัยณรงค์  บรรจงธุระการ</t>
  </si>
  <si>
    <t>1909802733741</t>
  </si>
  <si>
    <t>ธีรนัย  รามคล้าย</t>
  </si>
  <si>
    <t>1849300021231</t>
  </si>
  <si>
    <t>ปวริศ  สุวรรณใจ</t>
  </si>
  <si>
    <t>1101801308681</t>
  </si>
  <si>
    <t>พัทธดนย์  เชื้อนิตย์</t>
  </si>
  <si>
    <t>1849300027744</t>
  </si>
  <si>
    <t>ภานุวัฒน์  บุญสิทธิ์</t>
  </si>
  <si>
    <t>1418000032672</t>
  </si>
  <si>
    <t>เอกณรินทร์  พรมมะดี</t>
  </si>
  <si>
    <t>1849300027639</t>
  </si>
  <si>
    <t>เกียรติศักดิ์  ชาลี</t>
  </si>
  <si>
    <t>1849300023145</t>
  </si>
  <si>
    <t>ปฏิพัทธ์  ช่วยเพชร</t>
  </si>
  <si>
    <t>1849300032578</t>
  </si>
  <si>
    <t>วัชรพงษ์  วิชัยดิษฐ</t>
  </si>
  <si>
    <t>1849300022386</t>
  </si>
  <si>
    <t>แสงอรุณ  รัตนบุรี</t>
  </si>
  <si>
    <t>1800901222713</t>
  </si>
  <si>
    <t>ศุภนนท์  โนนลือชา</t>
  </si>
  <si>
    <t>1417500024414</t>
  </si>
  <si>
    <t>คงพิพัชน์  อินทรสิงห์</t>
  </si>
  <si>
    <t>1849300028635</t>
  </si>
  <si>
    <t>วทัญญู  วรรณภูมิ</t>
  </si>
  <si>
    <t>1718800056018</t>
  </si>
  <si>
    <t>ญาธนกวี  ชูเชื้อ</t>
  </si>
  <si>
    <t>1419902171120</t>
  </si>
  <si>
    <t>กัญญารัตน์    ชูหอยทอง</t>
  </si>
  <si>
    <t>1849300025938</t>
  </si>
  <si>
    <t>สรณ์สิริ    วังบุญคง</t>
  </si>
  <si>
    <t>1929900927451</t>
  </si>
  <si>
    <t>อรอนงค์    วงษ์ปราง</t>
  </si>
  <si>
    <t>1849300027027</t>
  </si>
  <si>
    <t>ไอศิตา    เกิดเสวียด</t>
  </si>
  <si>
    <t>1101100268992</t>
  </si>
  <si>
    <t>กัญญารัตน์  อิ่มลูกอินทร์</t>
  </si>
  <si>
    <t>1240401153581</t>
  </si>
  <si>
    <t>จนิสตาร์  ลียพาณิช</t>
  </si>
  <si>
    <t>2849300002944</t>
  </si>
  <si>
    <t>จารุวรรณ  คำโฉม</t>
  </si>
  <si>
    <t>1849300026055</t>
  </si>
  <si>
    <t>ซีรีต้า  หมัดหลี</t>
  </si>
  <si>
    <t>1900101432925</t>
  </si>
  <si>
    <t>ณัฐวดี  ชูช่วย</t>
  </si>
  <si>
    <t>1849300023307</t>
  </si>
  <si>
    <t>ธนัชพร  อำนาจ</t>
  </si>
  <si>
    <t>1869900534795</t>
  </si>
  <si>
    <t>พรรษพร  โนจิตร์</t>
  </si>
  <si>
    <t>1849300027329</t>
  </si>
  <si>
    <t>ยุวภรณ์  แก้วสวัสดิ์</t>
  </si>
  <si>
    <t>1849300018516</t>
  </si>
  <si>
    <t>สุทธิดา  พรมภักดี</t>
  </si>
  <si>
    <t>1849300023480</t>
  </si>
  <si>
    <t>อรนลิน  ฮัดไข่</t>
  </si>
  <si>
    <t>1149900775161</t>
  </si>
  <si>
    <t>จุฑารัตน์  ชาติสมร</t>
  </si>
  <si>
    <t>1349901237977</t>
  </si>
  <si>
    <t>น้ำหวาน  ศรีอินทร์</t>
  </si>
  <si>
    <t>1300101265587</t>
  </si>
  <si>
    <t>ยุวดี  พินทอง</t>
  </si>
  <si>
    <t>1849300026772</t>
  </si>
  <si>
    <t>สิรินันท์  เพ็ชรมณี</t>
  </si>
  <si>
    <t>1849300019881</t>
  </si>
  <si>
    <t>หัทยา  วิจิตขะจี</t>
  </si>
  <si>
    <t>1459900959277</t>
  </si>
  <si>
    <t>อภิญญา  จันทะแจ่ม</t>
  </si>
  <si>
    <t>1849300025717</t>
  </si>
  <si>
    <t>วันพรรษา  ขุนแผ้ว</t>
  </si>
  <si>
    <t>1969900413741</t>
  </si>
  <si>
    <t xml:space="preserve">วิมลดา  จำรูญกิจ  </t>
  </si>
  <si>
    <t>1849300027582</t>
  </si>
  <si>
    <t>จีรภัทร  เสนพิแสง</t>
  </si>
  <si>
    <t>1319800377706</t>
  </si>
  <si>
    <t>พีรดา  ทนูแสง</t>
  </si>
  <si>
    <t>1417800009691</t>
  </si>
  <si>
    <t>ณัฐริกา  ศิริเดช</t>
  </si>
  <si>
    <t>1849300027701</t>
  </si>
  <si>
    <t>สิริกานต์  มณี</t>
  </si>
  <si>
    <t>1849300020278</t>
  </si>
  <si>
    <t>สุภัสสรา  ชำนาญผล</t>
  </si>
  <si>
    <t>1678700017313</t>
  </si>
  <si>
    <t>จิรศักดิ์    สินแสง</t>
  </si>
  <si>
    <t>1849300026527</t>
  </si>
  <si>
    <t>ณัฐวุฒิ  มากทองน้อย</t>
  </si>
  <si>
    <t>1900701209542</t>
  </si>
  <si>
    <t>สหภาพ  จุลพันธ์</t>
  </si>
  <si>
    <t>1849300026802</t>
  </si>
  <si>
    <t>จักรพรรดิ์  วงศ์รักษ์</t>
  </si>
  <si>
    <t>1849300022734</t>
  </si>
  <si>
    <t>ปิยะฉัตร  แฉล้ม</t>
  </si>
  <si>
    <t>1118600016271</t>
  </si>
  <si>
    <t>พจนกร  สิจง</t>
  </si>
  <si>
    <t>1849300024729</t>
  </si>
  <si>
    <t>ภูริณัฐ  ศรีชมภู</t>
  </si>
  <si>
    <t>1319200028263</t>
  </si>
  <si>
    <t>ลัทธพล  ชัยทิพย์</t>
  </si>
  <si>
    <t>1849300020499</t>
  </si>
  <si>
    <t>จรูญศักดิ์  ด้วงทอง</t>
  </si>
  <si>
    <t>1840201264006</t>
  </si>
  <si>
    <t>ฐิติพันธ์  ผ่องสันเทียะ</t>
  </si>
  <si>
    <t>1308200023741</t>
  </si>
  <si>
    <t>ธีรศักดิ์  ปิตาทะสังข์</t>
  </si>
  <si>
    <t>1449100021363</t>
  </si>
  <si>
    <t>ยศกร  ภาคทอง</t>
  </si>
  <si>
    <t>1601300029121</t>
  </si>
  <si>
    <t>ธนกฤต  บุญนวล</t>
  </si>
  <si>
    <t>1849300033353</t>
  </si>
  <si>
    <t>พีระพัชร์  ดวงจันทร์</t>
  </si>
  <si>
    <t>1849300027388</t>
  </si>
  <si>
    <t>ภาคภูมิ  หวังหลำ</t>
  </si>
  <si>
    <t>1900101426046</t>
  </si>
  <si>
    <t>วิชยุตม์  ศรีระโส</t>
  </si>
  <si>
    <t>1849300027493</t>
  </si>
  <si>
    <t>อภินันท์  เจียมไทยสงค์</t>
  </si>
  <si>
    <t>1860201160715</t>
  </si>
  <si>
    <t>กฤษณชัย  จุลภักดิ์</t>
  </si>
  <si>
    <t>1839901811369</t>
  </si>
  <si>
    <t>ชานนท์  ฉิมมาบล</t>
  </si>
  <si>
    <t>1849300019610</t>
  </si>
  <si>
    <t>นภดล  พงษ์วัฒนธรรม</t>
  </si>
  <si>
    <t>1138900010767</t>
  </si>
  <si>
    <t>อดิศา  มนตรีโพธิ์</t>
  </si>
  <si>
    <t>1103200044991</t>
  </si>
  <si>
    <t>สุพจน์  นพธรรม</t>
  </si>
  <si>
    <t>1361001349216</t>
  </si>
  <si>
    <t>วรรณวิสา     เพ็งสกุล</t>
  </si>
  <si>
    <t>1809700426891</t>
  </si>
  <si>
    <t>นริศรา  ว่องไว</t>
  </si>
  <si>
    <t>1819300009665</t>
  </si>
  <si>
    <t>รุ่งนภา  วงศ์พนัส</t>
  </si>
  <si>
    <t>1720800142448</t>
  </si>
  <si>
    <t>ชะธิดา  ชัยเพชร</t>
  </si>
  <si>
    <t>1848300002465</t>
  </si>
  <si>
    <t>ปาณิสรา  พินดง</t>
  </si>
  <si>
    <t>1849300028562</t>
  </si>
  <si>
    <t>อรัญญา  รักเหล่า</t>
  </si>
  <si>
    <t>1849300021916</t>
  </si>
  <si>
    <t xml:space="preserve">อาภัสรา  แก้วกลาง </t>
  </si>
  <si>
    <t>1301701380728</t>
  </si>
  <si>
    <t>กานดา  ภูพันนา</t>
  </si>
  <si>
    <t>1430501500931</t>
  </si>
  <si>
    <t>นันทการณ์  ร็าบ</t>
  </si>
  <si>
    <t>1849300017137</t>
  </si>
  <si>
    <t>ปิยะฉัตร  สายรัตน์</t>
  </si>
  <si>
    <t>1739902087304</t>
  </si>
  <si>
    <t>เพ็ญนภา  ผลอกระโทก</t>
  </si>
  <si>
    <t>1849801212510</t>
  </si>
  <si>
    <t>สุธิดา  สุดประเสริฐ</t>
  </si>
  <si>
    <t>1849300025270</t>
  </si>
  <si>
    <t>ปณิดา  แก้วพิมพ์เมือง</t>
  </si>
  <si>
    <t>1302201127471</t>
  </si>
  <si>
    <t>ภาสินี  คชสิทธิ์</t>
  </si>
  <si>
    <t>1847900015770</t>
  </si>
  <si>
    <t>นรบดี    นุ้ยบ้านควน</t>
  </si>
  <si>
    <t>1849300029364</t>
  </si>
  <si>
    <t>ยศภัทร    ภู่ระหงษ์</t>
  </si>
  <si>
    <t>1738700022243</t>
  </si>
  <si>
    <t>อดิศร    สมหวัง</t>
  </si>
  <si>
    <t>1849300025199</t>
  </si>
  <si>
    <t>ภูพิพัฒน์  ปานนิ่ม</t>
  </si>
  <si>
    <t>1849300020359</t>
  </si>
  <si>
    <t>จักรพันธ์  แข่งขัน</t>
  </si>
  <si>
    <t>1849300028368</t>
  </si>
  <si>
    <t>ณภัทร  วรรณกุล</t>
  </si>
  <si>
    <t>1849300033345</t>
  </si>
  <si>
    <t>ธีรเดช  หวานจัด</t>
  </si>
  <si>
    <t>1801600231625</t>
  </si>
  <si>
    <t>ธีรภัทร  ทองแจ่ม</t>
  </si>
  <si>
    <t>1929900928741</t>
  </si>
  <si>
    <t>ศิริวัฒน์  สมเพราะ</t>
  </si>
  <si>
    <t>1849300021126</t>
  </si>
  <si>
    <t>ธีรโชค  ตรีชุม</t>
  </si>
  <si>
    <t>1329901249312</t>
  </si>
  <si>
    <t>ผดุงเกียรติ  เกตุแก้ว</t>
  </si>
  <si>
    <t>1849300025865</t>
  </si>
  <si>
    <t>ศาศวัด  สินเกา</t>
  </si>
  <si>
    <t>1849300028201</t>
  </si>
  <si>
    <t>สิทธิกร  คงนุ่น</t>
  </si>
  <si>
    <t>1900101398018</t>
  </si>
  <si>
    <t>ณัฐวุฒิ  มาร์ติน  โจคุ่ม</t>
  </si>
  <si>
    <t>1849300026195</t>
  </si>
  <si>
    <t>ต่อศักดิ์  หวีสาผม</t>
  </si>
  <si>
    <t>1849300021991</t>
  </si>
  <si>
    <t>ธีรเมธ  กัลยานุช</t>
  </si>
  <si>
    <t>1849300025458</t>
  </si>
  <si>
    <t>บรรณวิชญ์  นาควงศ์</t>
  </si>
  <si>
    <t>1103703683179</t>
  </si>
  <si>
    <t>ภูมิพัฒน์  คงเรือง</t>
  </si>
  <si>
    <t>1848500008092</t>
  </si>
  <si>
    <t>เมทา  ดุงแก้ว</t>
  </si>
  <si>
    <t>1849300021983</t>
  </si>
  <si>
    <t>ยุทธนา  ลอยลิบ</t>
  </si>
  <si>
    <t>1939300005359</t>
  </si>
  <si>
    <t>สายชล  พ่วงอินทร์</t>
  </si>
  <si>
    <t>1849300026209</t>
  </si>
  <si>
    <t>อัฏพร  ทองมาตร</t>
  </si>
  <si>
    <t>1800600188982</t>
  </si>
  <si>
    <t>กิตติทัต  บุปะปา</t>
  </si>
  <si>
    <t>1849300019687</t>
  </si>
  <si>
    <t>พงศธร  พิมพ์สอน</t>
  </si>
  <si>
    <t>1439900509000</t>
  </si>
  <si>
    <t>ภาณุวิชญ์  พรมช่วย</t>
  </si>
  <si>
    <t>1100703556191</t>
  </si>
  <si>
    <t>รัตนโชติ  จันทร์ปาน</t>
  </si>
  <si>
    <t>1849300028333</t>
  </si>
  <si>
    <t>วีรวุฒิ  สร้อยมี</t>
  </si>
  <si>
    <t>1670900113211</t>
  </si>
  <si>
    <t>อุกฤษฎิ์  ศักดี</t>
  </si>
  <si>
    <t>1209702060431</t>
  </si>
  <si>
    <t>ณัฐวุฒิ  อินทร์น้อย</t>
  </si>
  <si>
    <t>1840201266351</t>
  </si>
  <si>
    <t>ปิ่นปัก    ศรีนันทา</t>
  </si>
  <si>
    <t>1489700023723</t>
  </si>
  <si>
    <t>จันทร์จิรา  พรมรักษ์</t>
  </si>
  <si>
    <t>1849300027434</t>
  </si>
  <si>
    <t>เจนจิรา  รัตนบุรี</t>
  </si>
  <si>
    <t>1849300024931</t>
  </si>
  <si>
    <t>วราภรณ์  สุวรรณเกิด</t>
  </si>
  <si>
    <t>1807800022791</t>
  </si>
  <si>
    <t>วันวิสา  วิชัยดิษฐ</t>
  </si>
  <si>
    <t>1849300021509</t>
  </si>
  <si>
    <t>สุภัทตรา  จงใจงาม</t>
  </si>
  <si>
    <t>1248100017421</t>
  </si>
  <si>
    <t>อารยา  นิลกาเด็ด</t>
  </si>
  <si>
    <t>1849300031130</t>
  </si>
  <si>
    <t>ณัฐชนันท์  ฉิมวงค์</t>
  </si>
  <si>
    <t>1800101359927</t>
  </si>
  <si>
    <t>แทนกาย    ชูตระกูลงาม</t>
  </si>
  <si>
    <t>1909802779245</t>
  </si>
  <si>
    <t>ปรินทร    กองสุข</t>
  </si>
  <si>
    <t>1101801313901</t>
  </si>
  <si>
    <t>วัชรพงษ์  ไสยกิจ</t>
  </si>
  <si>
    <t>1849300026578</t>
  </si>
  <si>
    <t>ประพัทธ์  สังข์น้อย</t>
  </si>
  <si>
    <t>1849300030559</t>
  </si>
  <si>
    <t>ศุภณัฐ  เพ็ชรพรม</t>
  </si>
  <si>
    <t>1849300024958</t>
  </si>
  <si>
    <t>สว่างพงษ์  บุญมาก</t>
  </si>
  <si>
    <t>1849300023323</t>
  </si>
  <si>
    <t>วัชพล  และล้ำเลิศ</t>
  </si>
  <si>
    <t>1939900520041</t>
  </si>
  <si>
    <t>รัชพล  ไพเจริญ</t>
  </si>
  <si>
    <t>1102003539384</t>
  </si>
  <si>
    <t>สราวุฒิ  บุญมาพัด</t>
  </si>
  <si>
    <t>1229900982688</t>
  </si>
  <si>
    <t>ทินภัทร  อาสาสู้</t>
  </si>
  <si>
    <t>1839400011858</t>
  </si>
  <si>
    <t xml:space="preserve">ธัชพล  และล้ำเลิศ  </t>
  </si>
  <si>
    <t>1939900520050</t>
  </si>
  <si>
    <t>นันทวัฒน์  แท่นแสง</t>
  </si>
  <si>
    <t>1848100024082</t>
  </si>
  <si>
    <t>ศิวกร  จิตเขม้น</t>
  </si>
  <si>
    <t>1849300027647</t>
  </si>
  <si>
    <t>สายัญ  เงินกลม</t>
  </si>
  <si>
    <t>1100703386759</t>
  </si>
  <si>
    <t>อิสรานุวัฒน์  ปัจฉิมทิศ</t>
  </si>
  <si>
    <t>2840201042168</t>
  </si>
  <si>
    <t>เกรียงไกร  ขาขันมะลี</t>
  </si>
  <si>
    <t>1319800387442</t>
  </si>
  <si>
    <t>ญาดาบ  ไร</t>
  </si>
  <si>
    <t>7700300039531</t>
  </si>
  <si>
    <t>ฐาปกรณ์  มากดี</t>
  </si>
  <si>
    <t>1419902148128</t>
  </si>
  <si>
    <t>พงษ์ศักดิ์  สถิต</t>
  </si>
  <si>
    <t>1849300025288</t>
  </si>
  <si>
    <t>พุทธิ  จิตปัญญา</t>
  </si>
  <si>
    <t>1439600032704</t>
  </si>
  <si>
    <t>ภัสพศุตม์  แจ่มสกุล</t>
  </si>
  <si>
    <t>1849901568740</t>
  </si>
  <si>
    <t>ยศพร  งามนวล</t>
  </si>
  <si>
    <t>1311800019276</t>
  </si>
  <si>
    <t>ศิลา  เพชรสูงเนิน</t>
  </si>
  <si>
    <t>1430501504553</t>
  </si>
  <si>
    <t>ศุภกฤต  เจริญยิ่ง</t>
  </si>
  <si>
    <t>1869900523475</t>
  </si>
  <si>
    <t>ศุภสิทธิ์  สุขมาก</t>
  </si>
  <si>
    <t>1849300032080</t>
  </si>
  <si>
    <t>ไกรสร   มีสิทธิ์</t>
  </si>
  <si>
    <t>1849300025164</t>
  </si>
  <si>
    <t>ปรเมษฐ์  สุวรรณโกษฐ์</t>
  </si>
  <si>
    <t>1809700433529</t>
  </si>
  <si>
    <t>อดิศักดิ์  เทพเลื่อน</t>
  </si>
  <si>
    <t>1849300019334</t>
  </si>
  <si>
    <t>กัญญารัตน์  คลิ้งบัวทอง</t>
  </si>
  <si>
    <t>1800801417431</t>
  </si>
  <si>
    <t>ฐิติมา  เทือกตาถา</t>
  </si>
  <si>
    <t>1849300028481</t>
  </si>
  <si>
    <t xml:space="preserve">นัฐธิณี   จันโสดา </t>
  </si>
  <si>
    <t>1849300024028</t>
  </si>
  <si>
    <t>มณีรัตน์  อ่อนทอง</t>
  </si>
  <si>
    <t>1849300021134</t>
  </si>
  <si>
    <t>วัชราภรณ์  บุญสิทธิ์</t>
  </si>
  <si>
    <t>1418000028179</t>
  </si>
  <si>
    <t>วรัชยา  รัตนรักษ์</t>
  </si>
  <si>
    <t>1849300028881</t>
  </si>
  <si>
    <t>วราภา  ทวีมงคลชัย</t>
  </si>
  <si>
    <t>1849300022041</t>
  </si>
  <si>
    <t>สุนิทรา  สูงสุมาลย์</t>
  </si>
  <si>
    <t>1439900446369</t>
  </si>
  <si>
    <t>ณัฐธิดา  นิราศ</t>
  </si>
  <si>
    <t>1807800013091</t>
  </si>
  <si>
    <t>วิไลลักษณ์  เพชรสุข</t>
  </si>
  <si>
    <t>1800101356511</t>
  </si>
  <si>
    <t>สุภาวดี  สุขโข</t>
  </si>
  <si>
    <t>1849300026764</t>
  </si>
  <si>
    <t>สุภาวดี  ชัยเวทย์</t>
  </si>
  <si>
    <t>1849300027078</t>
  </si>
  <si>
    <t>ณัฐดนัย    อุดมพัฒนกิจ</t>
  </si>
  <si>
    <t>1849300029879</t>
  </si>
  <si>
    <t>เฉลิมพงษ์  วรรณาไทร</t>
  </si>
  <si>
    <t>1849300028155</t>
  </si>
  <si>
    <t>นรินทร์  จันด์</t>
  </si>
  <si>
    <t>1100501627534</t>
  </si>
  <si>
    <t>รัชชานนท์  ศรีทองกุล</t>
  </si>
  <si>
    <t>1849300027337</t>
  </si>
  <si>
    <t>ศิรวิชญ์  ลาภปัญญา</t>
  </si>
  <si>
    <t>1100703600947</t>
  </si>
  <si>
    <t>บรรหาร  พรมนอก</t>
  </si>
  <si>
    <t>1849300018095</t>
  </si>
  <si>
    <t>ปิยวัฒน์  ถาวรทอง</t>
  </si>
  <si>
    <t>1809800193821</t>
  </si>
  <si>
    <t>วีระชัย  แย้มชื่น</t>
  </si>
  <si>
    <t>1104300671980</t>
  </si>
  <si>
    <t>กฤษณพงศ์  กาญจนสันติ</t>
  </si>
  <si>
    <t>1849300027761</t>
  </si>
  <si>
    <t xml:space="preserve">กิตติธัช  กำราญศึก  </t>
  </si>
  <si>
    <t>1849300029810</t>
  </si>
  <si>
    <t>จิรายุส  บุญตา</t>
  </si>
  <si>
    <t>1849300026641</t>
  </si>
  <si>
    <t>ปิยะพงศ์  เพ็ชรศรี</t>
  </si>
  <si>
    <t>1807800019056</t>
  </si>
  <si>
    <t>วริศ  ด่านสุวรรณกุล</t>
  </si>
  <si>
    <t>1849300027051</t>
  </si>
  <si>
    <t>อโนทัย  แสวงนาม</t>
  </si>
  <si>
    <t>1417800010800</t>
  </si>
  <si>
    <t xml:space="preserve">อรรถพร  พิบูลย์  </t>
  </si>
  <si>
    <t>1849300021410</t>
  </si>
  <si>
    <t>ธนพล  เหมรังษี</t>
  </si>
  <si>
    <t>1849300026012</t>
  </si>
  <si>
    <t>ธีรเดช  เจริญศักดิ์</t>
  </si>
  <si>
    <t>1840201268257</t>
  </si>
  <si>
    <t>ปฏิญญา  แก้วปราณี</t>
  </si>
  <si>
    <t>1410901144236</t>
  </si>
  <si>
    <t>ภมร  พิมศาล</t>
  </si>
  <si>
    <t>1199700131499</t>
  </si>
  <si>
    <t>ฐิติยา  อินถา</t>
  </si>
  <si>
    <t>2139600040104</t>
  </si>
  <si>
    <t>นันทฉัตร  อินทร์จันทร์</t>
  </si>
  <si>
    <t>1209301126512</t>
  </si>
  <si>
    <t>ฐิติภัค  คงทน</t>
  </si>
  <si>
    <t>1849300023331</t>
  </si>
  <si>
    <t>สุกัญยารัตน์  นนทิสอน</t>
  </si>
  <si>
    <t>1849300021622</t>
  </si>
  <si>
    <t>กันทิชากร  มีเดช</t>
  </si>
  <si>
    <t>1849300028651</t>
  </si>
  <si>
    <t>ชุติมณฑน์  รัตนรักษ์</t>
  </si>
  <si>
    <t>1849300028686</t>
  </si>
  <si>
    <t>วิภาวี  ระกังถา</t>
  </si>
  <si>
    <t>1479900571392</t>
  </si>
  <si>
    <t>อลิชา  กาบบัวลอย</t>
  </si>
  <si>
    <t>1430301370235</t>
  </si>
  <si>
    <t>วริษา ตะแซะ</t>
  </si>
  <si>
    <t>1509966282509</t>
  </si>
  <si>
    <t>สโรชา  จันทร์ปัญญา</t>
  </si>
  <si>
    <t>1849300020600</t>
  </si>
  <si>
    <t>สิรามล  นวลวัฒน์</t>
  </si>
  <si>
    <t>1849901652864</t>
  </si>
  <si>
    <t>จิตรานุช  สุบรรณ์</t>
  </si>
  <si>
    <t>1849300027906</t>
  </si>
  <si>
    <t>ชลธิชา  สีเหลือง</t>
  </si>
  <si>
    <t>1849300026705</t>
  </si>
  <si>
    <t>ชาลิสา  ชูเชิดเกียรติ</t>
  </si>
  <si>
    <t>1849300025431</t>
  </si>
  <si>
    <t>พงศ์ศิริ    ศิริยงค์</t>
  </si>
  <si>
    <t>1103703579215</t>
  </si>
  <si>
    <t>ก้องหล้า  วงษาเนาว์</t>
  </si>
  <si>
    <t>1849300019288</t>
  </si>
  <si>
    <t>ภูรีวรรธน์  เจริญสุข</t>
  </si>
  <si>
    <t>1849400007249</t>
  </si>
  <si>
    <t>ยศกร  จันทศร</t>
  </si>
  <si>
    <t>1809700418791</t>
  </si>
  <si>
    <t>ณัฐพร  อินต๊ะใจ</t>
  </si>
  <si>
    <t>1849300027825</t>
  </si>
  <si>
    <t>ดัสกร  อินทะสร้อย</t>
  </si>
  <si>
    <t>1849300017153</t>
  </si>
  <si>
    <t>ธีรภัทร  พงษ์ไผ่ขำ</t>
  </si>
  <si>
    <t>1678600014576</t>
  </si>
  <si>
    <t>พงศธร  สิจง</t>
  </si>
  <si>
    <t>1849300024711</t>
  </si>
  <si>
    <t>พีรภัทร  ยังจันทร์อินทร์</t>
  </si>
  <si>
    <t>1103703696483</t>
  </si>
  <si>
    <t>ภาสกร  จันทรมณี</t>
  </si>
  <si>
    <t>1849300031229</t>
  </si>
  <si>
    <t>ศุภกร  ไทรงาม</t>
  </si>
  <si>
    <t>1819900454520</t>
  </si>
  <si>
    <t>อนันตชัย  เลพล</t>
  </si>
  <si>
    <t>1470401289839</t>
  </si>
  <si>
    <t>ณัฐวุฒิ  วอนยิน</t>
  </si>
  <si>
    <t>1849300023072</t>
  </si>
  <si>
    <t>ธนธรณ์  เงินถาวร</t>
  </si>
  <si>
    <t>1801600233644</t>
  </si>
  <si>
    <t xml:space="preserve">นพดล  หนูขาว  </t>
  </si>
  <si>
    <t>1849300023731</t>
  </si>
  <si>
    <t>ภาณุวัฒน์  แสงศรี</t>
  </si>
  <si>
    <t>1849300019865</t>
  </si>
  <si>
    <t>ยิ่งเจริญ  มาจานิตย์</t>
  </si>
  <si>
    <t>2849300003215</t>
  </si>
  <si>
    <t>กิตติศักดิ์  คงหีต</t>
  </si>
  <si>
    <t>1849400007346</t>
  </si>
  <si>
    <t>กาญจนา  ภาคภูมิ</t>
  </si>
  <si>
    <t>1718400012013</t>
  </si>
  <si>
    <t>จิรวรรณ  พรหมจันทร์</t>
  </si>
  <si>
    <t>1849300020391</t>
  </si>
  <si>
    <t>ณิชาวีย์  สุวรรณ</t>
  </si>
  <si>
    <t>1849300032209</t>
  </si>
  <si>
    <t>ตะวัน  สร้อยประดู่</t>
  </si>
  <si>
    <t>1101801322292</t>
  </si>
  <si>
    <t>พัชรฎา  พัดเคี่ยม</t>
  </si>
  <si>
    <t>1849300024451</t>
  </si>
  <si>
    <t>จิราภรณ์  บทมูล</t>
  </si>
  <si>
    <t>1339600046692</t>
  </si>
  <si>
    <t xml:space="preserve">ปิยะดา  โสมทอง  </t>
  </si>
  <si>
    <t>1849300021703</t>
  </si>
  <si>
    <t>พิมพ์นารา  สุขสานต์</t>
  </si>
  <si>
    <t>1809800192680</t>
  </si>
  <si>
    <t>อนัชชา  เชิดสูงเนิน</t>
  </si>
  <si>
    <t>1300901230052</t>
  </si>
  <si>
    <t>กมลรัตน์  ศรีชนะ</t>
  </si>
  <si>
    <t>1849300017943</t>
  </si>
  <si>
    <t>ธนพร  หอมหวล</t>
  </si>
  <si>
    <t>1869900521405</t>
  </si>
  <si>
    <t>พรทิพย์  เพชรพรหม</t>
  </si>
  <si>
    <t>1849300020405</t>
  </si>
  <si>
    <t>วริศรา  สุขเมือง</t>
  </si>
  <si>
    <t>1849300027132</t>
  </si>
  <si>
    <t>กชกร  แซ่เล้า</t>
  </si>
  <si>
    <t>1739902062441</t>
  </si>
  <si>
    <t>ลลิตวดี  แซ่อ๋อง</t>
  </si>
  <si>
    <t>1849300008545</t>
  </si>
  <si>
    <t>กรกนก  สมศรี</t>
  </si>
  <si>
    <t>1909802760307</t>
  </si>
  <si>
    <t>พัชรียา  ไชวงศ์</t>
  </si>
  <si>
    <t>1579901001971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</si>
</sst>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09]#,##0;\-#,##0"/>
    <numFmt numFmtId="188" formatCode="[$-10409]#,##0.00;\-#,##0.00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b/>
      <sz val="19"/>
      <color indexed="8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rgb="FFC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3" fillId="2" borderId="0" xfId="0" applyFont="1" applyFill="1" applyAlignment="1" applyProtection="1">
      <alignment horizontal="center"/>
    </xf>
    <xf numFmtId="0" fontId="4" fillId="5" borderId="5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5" borderId="5" xfId="0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Protection="1"/>
    <xf numFmtId="1" fontId="4" fillId="2" borderId="0" xfId="0" applyNumberFormat="1" applyFont="1" applyFill="1" applyProtection="1"/>
    <xf numFmtId="0" fontId="5" fillId="2" borderId="0" xfId="0" applyFont="1" applyFill="1"/>
    <xf numFmtId="1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left" vertical="top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187" fontId="11" fillId="0" borderId="11" xfId="0" applyNumberFormat="1" applyFont="1" applyBorder="1" applyAlignment="1" applyProtection="1">
      <alignment horizontal="center" vertical="center" wrapText="1" readingOrder="1"/>
      <protection locked="0"/>
    </xf>
    <xf numFmtId="188" fontId="1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5" xfId="0" applyFont="1" applyBorder="1" applyAlignment="1" applyProtection="1">
      <alignment horizontal="left" vertical="top" wrapText="1" readingOrder="1"/>
      <protection locked="0"/>
    </xf>
    <xf numFmtId="0" fontId="11" fillId="0" borderId="15" xfId="0" applyFont="1" applyBorder="1" applyAlignment="1" applyProtection="1">
      <alignment horizontal="center" vertical="center" wrapText="1" readingOrder="1"/>
      <protection locked="0"/>
    </xf>
    <xf numFmtId="187" fontId="11" fillId="0" borderId="15" xfId="0" applyNumberFormat="1" applyFont="1" applyBorder="1" applyAlignment="1" applyProtection="1">
      <alignment horizontal="center" vertical="center" wrapText="1" readingOrder="1"/>
      <protection locked="0"/>
    </xf>
    <xf numFmtId="188" fontId="11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/>
    <xf numFmtId="0" fontId="8" fillId="0" borderId="16" xfId="0" applyFont="1" applyBorder="1" applyAlignment="1" applyProtection="1">
      <alignment horizontal="left" vertical="top" wrapText="1" readingOrder="1"/>
      <protection locked="0"/>
    </xf>
    <xf numFmtId="0" fontId="8" fillId="0" borderId="16" xfId="0" applyFont="1" applyBorder="1" applyAlignment="1" applyProtection="1">
      <alignment horizontal="center" vertical="center" wrapText="1" readingOrder="1"/>
      <protection locked="0"/>
    </xf>
    <xf numFmtId="187" fontId="8" fillId="0" borderId="16" xfId="0" applyNumberFormat="1" applyFont="1" applyBorder="1" applyAlignment="1" applyProtection="1">
      <alignment horizontal="center" vertical="center" wrapText="1" readingOrder="1"/>
      <protection locked="0"/>
    </xf>
    <xf numFmtId="188" fontId="8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7" xfId="0" applyFont="1" applyBorder="1" applyAlignment="1" applyProtection="1">
      <alignment horizontal="left" vertical="top" wrapText="1" readingOrder="1"/>
      <protection locked="0"/>
    </xf>
    <xf numFmtId="0" fontId="6" fillId="0" borderId="17" xfId="0" applyFont="1" applyBorder="1" applyAlignment="1">
      <alignment horizontal="center" vertical="center"/>
    </xf>
    <xf numFmtId="187" fontId="8" fillId="0" borderId="17" xfId="0" applyNumberFormat="1" applyFont="1" applyBorder="1" applyAlignment="1" applyProtection="1">
      <alignment horizontal="center" vertical="center" wrapText="1" readingOrder="1"/>
      <protection locked="0"/>
    </xf>
    <xf numFmtId="188" fontId="8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/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18" xfId="1" applyFont="1" applyBorder="1" applyAlignment="1">
      <alignment horizontal="left"/>
    </xf>
    <xf numFmtId="49" fontId="6" fillId="0" borderId="0" xfId="0" applyNumberFormat="1" applyFont="1" applyAlignment="1">
      <alignment wrapText="1"/>
    </xf>
    <xf numFmtId="0" fontId="13" fillId="0" borderId="18" xfId="1" applyFont="1" applyBorder="1" applyAlignment="1">
      <alignment horizontal="left"/>
    </xf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6" fillId="0" borderId="18" xfId="2" applyFont="1" applyBorder="1" applyAlignment="1">
      <alignment horizontal="left"/>
    </xf>
    <xf numFmtId="0" fontId="6" fillId="0" borderId="18" xfId="2" applyFont="1" applyBorder="1"/>
    <xf numFmtId="0" fontId="13" fillId="0" borderId="18" xfId="2" applyFont="1" applyBorder="1" applyAlignment="1">
      <alignment horizontal="left"/>
    </xf>
    <xf numFmtId="0" fontId="6" fillId="0" borderId="18" xfId="2" applyFont="1" applyFill="1" applyBorder="1" applyAlignment="1">
      <alignment horizontal="left"/>
    </xf>
    <xf numFmtId="0" fontId="6" fillId="0" borderId="18" xfId="2" applyFont="1" applyBorder="1" applyAlignment="1">
      <alignment horizontal="left" vertical="center"/>
    </xf>
    <xf numFmtId="0" fontId="6" fillId="0" borderId="18" xfId="2" applyFont="1" applyBorder="1" applyAlignment="1"/>
    <xf numFmtId="0" fontId="13" fillId="0" borderId="18" xfId="2" applyFont="1" applyBorder="1"/>
    <xf numFmtId="0" fontId="14" fillId="0" borderId="18" xfId="2" applyFont="1" applyBorder="1"/>
    <xf numFmtId="49" fontId="14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18" xfId="2" applyFont="1" applyBorder="1" applyAlignment="1"/>
    <xf numFmtId="0" fontId="6" fillId="0" borderId="18" xfId="2" applyNumberFormat="1" applyFont="1" applyBorder="1" applyAlignment="1">
      <alignment horizontal="left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1" fontId="3" fillId="2" borderId="6" xfId="0" applyNumberFormat="1" applyFont="1" applyFill="1" applyBorder="1" applyAlignment="1" applyProtection="1">
      <alignment horizontal="left"/>
    </xf>
    <xf numFmtId="1" fontId="3" fillId="2" borderId="7" xfId="0" applyNumberFormat="1" applyFont="1" applyFill="1" applyBorder="1" applyAlignment="1" applyProtection="1">
      <alignment horizontal="left"/>
    </xf>
    <xf numFmtId="1" fontId="3" fillId="2" borderId="8" xfId="0" applyNumberFormat="1" applyFont="1" applyFill="1" applyBorder="1" applyAlignment="1" applyProtection="1">
      <alignment horizontal="left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8" fillId="0" borderId="0" xfId="0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center" wrapText="1" readingOrder="1"/>
      <protection locked="0"/>
    </xf>
    <xf numFmtId="0" fontId="5" fillId="0" borderId="0" xfId="0" applyFont="1"/>
  </cellXfs>
  <cellStyles count="3">
    <cellStyle name="Normal" xfId="0" builtinId="0"/>
    <cellStyle name="Normal 3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289891</xdr:colOff>
      <xdr:row>0</xdr:row>
      <xdr:rowOff>82831</xdr:rowOff>
    </xdr:from>
    <xdr:to>
      <xdr:col>12</xdr:col>
      <xdr:colOff>431109</xdr:colOff>
      <xdr:row>1</xdr:row>
      <xdr:rowOff>157374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8616" y="82831"/>
          <a:ext cx="827018" cy="7984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02"/>
  <sheetViews>
    <sheetView zoomScale="130" zoomScaleNormal="130" workbookViewId="0">
      <selection activeCell="A6" sqref="A6:G302"/>
    </sheetView>
  </sheetViews>
  <sheetFormatPr defaultColWidth="9.125" defaultRowHeight="16.5" x14ac:dyDescent="0.35"/>
  <cols>
    <col min="1" max="1" width="23.25" style="1" customWidth="1"/>
    <col min="2" max="2" width="12.375" style="1" customWidth="1"/>
    <col min="3" max="3" width="12.625" style="1" customWidth="1"/>
    <col min="4" max="4" width="21.625" style="1" customWidth="1"/>
    <col min="5" max="5" width="23.25" style="15" customWidth="1"/>
    <col min="6" max="6" width="18.75" style="1" customWidth="1"/>
    <col min="7" max="7" width="7.25" style="1" customWidth="1"/>
    <col min="8" max="125" width="4.875" style="6" customWidth="1"/>
    <col min="126" max="143" width="5.875" style="15" customWidth="1"/>
    <col min="144" max="16384" width="9.125" style="1"/>
  </cols>
  <sheetData>
    <row r="1" spans="1:143" ht="21" x14ac:dyDescent="0.4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21"/>
    </row>
    <row r="2" spans="1:143" ht="21" x14ac:dyDescent="0.45">
      <c r="A2" s="94" t="s">
        <v>7</v>
      </c>
      <c r="B2" s="94"/>
      <c r="C2" s="94"/>
      <c r="D2" s="94"/>
      <c r="E2" s="95"/>
      <c r="F2" s="94"/>
      <c r="G2" s="94"/>
      <c r="H2" s="3" t="s">
        <v>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18" t="s">
        <v>9</v>
      </c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22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</row>
    <row r="3" spans="1:143" ht="21" x14ac:dyDescent="0.45">
      <c r="A3" s="96" t="s">
        <v>0</v>
      </c>
      <c r="B3" s="90" t="s">
        <v>1</v>
      </c>
      <c r="C3" s="90" t="s">
        <v>2</v>
      </c>
      <c r="D3" s="97" t="s">
        <v>3</v>
      </c>
      <c r="E3" s="13"/>
      <c r="F3" s="89" t="s">
        <v>4</v>
      </c>
      <c r="G3" s="90" t="s">
        <v>5</v>
      </c>
      <c r="H3" s="92" t="s">
        <v>6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3"/>
      <c r="BO3" s="84" t="s">
        <v>11</v>
      </c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6" t="s">
        <v>24</v>
      </c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8"/>
    </row>
    <row r="4" spans="1:143" ht="21" x14ac:dyDescent="0.45">
      <c r="A4" s="96"/>
      <c r="B4" s="90"/>
      <c r="C4" s="90"/>
      <c r="D4" s="97"/>
      <c r="E4" s="14" t="s">
        <v>12</v>
      </c>
      <c r="F4" s="89"/>
      <c r="G4" s="90"/>
      <c r="H4" s="4">
        <v>1</v>
      </c>
      <c r="I4" s="4">
        <v>2</v>
      </c>
      <c r="J4" s="4">
        <v>3</v>
      </c>
      <c r="K4" s="4">
        <v>4</v>
      </c>
      <c r="L4" s="4">
        <v>5</v>
      </c>
      <c r="M4" s="4">
        <v>6</v>
      </c>
      <c r="N4" s="4">
        <v>7</v>
      </c>
      <c r="O4" s="4">
        <v>8</v>
      </c>
      <c r="P4" s="4">
        <v>9</v>
      </c>
      <c r="Q4" s="4">
        <v>10</v>
      </c>
      <c r="R4" s="4">
        <v>11</v>
      </c>
      <c r="S4" s="4">
        <v>12</v>
      </c>
      <c r="T4" s="4">
        <v>13</v>
      </c>
      <c r="U4" s="4">
        <v>14</v>
      </c>
      <c r="V4" s="4">
        <v>15</v>
      </c>
      <c r="W4" s="4">
        <v>16</v>
      </c>
      <c r="X4" s="4">
        <v>17</v>
      </c>
      <c r="Y4" s="4">
        <v>18.100000000000001</v>
      </c>
      <c r="Z4" s="4">
        <v>18.2</v>
      </c>
      <c r="AA4" s="4">
        <v>19.100000000000001</v>
      </c>
      <c r="AB4" s="4">
        <v>19.2</v>
      </c>
      <c r="AC4" s="4">
        <v>20.100000000000001</v>
      </c>
      <c r="AD4" s="4">
        <v>20.2</v>
      </c>
      <c r="AE4" s="4">
        <v>21.1</v>
      </c>
      <c r="AF4" s="4">
        <v>21.2</v>
      </c>
      <c r="AG4" s="4">
        <v>22</v>
      </c>
      <c r="AH4" s="4">
        <v>23.1</v>
      </c>
      <c r="AI4" s="4">
        <v>23.2</v>
      </c>
      <c r="AJ4" s="4">
        <v>23.3</v>
      </c>
      <c r="AK4" s="4">
        <v>23.4</v>
      </c>
      <c r="AL4" s="4">
        <v>24</v>
      </c>
      <c r="AM4" s="4">
        <v>25.1</v>
      </c>
      <c r="AN4" s="4">
        <v>25.2</v>
      </c>
      <c r="AO4" s="4">
        <v>25.3</v>
      </c>
      <c r="AP4" s="4">
        <v>25.4</v>
      </c>
      <c r="AQ4" s="4">
        <v>26</v>
      </c>
      <c r="AR4" s="4">
        <v>27.1</v>
      </c>
      <c r="AS4" s="4">
        <v>27.2</v>
      </c>
      <c r="AT4" s="4">
        <v>27.3</v>
      </c>
      <c r="AU4" s="4">
        <v>27.4</v>
      </c>
      <c r="AV4" s="4">
        <v>28.1</v>
      </c>
      <c r="AW4" s="4">
        <v>28.2</v>
      </c>
      <c r="AX4" s="4">
        <v>28.3</v>
      </c>
      <c r="AY4" s="4">
        <v>28.4</v>
      </c>
      <c r="AZ4" s="4">
        <v>29</v>
      </c>
      <c r="BA4" s="4">
        <v>30.1</v>
      </c>
      <c r="BB4" s="4">
        <v>30.2</v>
      </c>
      <c r="BC4" s="4">
        <v>30.3</v>
      </c>
      <c r="BD4" s="4">
        <v>30.4</v>
      </c>
      <c r="BE4" s="4">
        <v>31</v>
      </c>
      <c r="BF4" s="4">
        <v>32</v>
      </c>
      <c r="BG4" s="4">
        <v>33</v>
      </c>
      <c r="BH4" s="4">
        <v>34</v>
      </c>
      <c r="BI4" s="4">
        <v>35</v>
      </c>
      <c r="BJ4" s="4">
        <v>36</v>
      </c>
      <c r="BK4" s="4">
        <v>37</v>
      </c>
      <c r="BL4" s="4">
        <v>38</v>
      </c>
      <c r="BM4" s="4">
        <v>39</v>
      </c>
      <c r="BN4" s="4">
        <v>40</v>
      </c>
      <c r="BO4" s="20">
        <v>1</v>
      </c>
      <c r="BP4" s="20">
        <v>2</v>
      </c>
      <c r="BQ4" s="20">
        <v>3</v>
      </c>
      <c r="BR4" s="20">
        <v>4</v>
      </c>
      <c r="BS4" s="20">
        <v>5</v>
      </c>
      <c r="BT4" s="20">
        <v>6</v>
      </c>
      <c r="BU4" s="20">
        <v>7</v>
      </c>
      <c r="BV4" s="20">
        <v>8</v>
      </c>
      <c r="BW4" s="20">
        <v>9</v>
      </c>
      <c r="BX4" s="20">
        <v>10</v>
      </c>
      <c r="BY4" s="20">
        <v>11</v>
      </c>
      <c r="BZ4" s="20">
        <v>12</v>
      </c>
      <c r="CA4" s="20">
        <v>13</v>
      </c>
      <c r="CB4" s="20">
        <v>14</v>
      </c>
      <c r="CC4" s="20">
        <v>15</v>
      </c>
      <c r="CD4" s="20">
        <v>16</v>
      </c>
      <c r="CE4" s="20">
        <v>17</v>
      </c>
      <c r="CF4" s="20">
        <v>18.100000000000001</v>
      </c>
      <c r="CG4" s="20">
        <v>18.2</v>
      </c>
      <c r="CH4" s="20">
        <v>19.100000000000001</v>
      </c>
      <c r="CI4" s="20">
        <v>19.2</v>
      </c>
      <c r="CJ4" s="20">
        <v>20.100000000000001</v>
      </c>
      <c r="CK4" s="20">
        <v>20.2</v>
      </c>
      <c r="CL4" s="20">
        <v>21.1</v>
      </c>
      <c r="CM4" s="20">
        <v>21.2</v>
      </c>
      <c r="CN4" s="20">
        <v>22</v>
      </c>
      <c r="CO4" s="20">
        <v>23.1</v>
      </c>
      <c r="CP4" s="20">
        <v>23.2</v>
      </c>
      <c r="CQ4" s="20">
        <v>23.3</v>
      </c>
      <c r="CR4" s="20">
        <v>23.4</v>
      </c>
      <c r="CS4" s="20">
        <v>24</v>
      </c>
      <c r="CT4" s="20">
        <v>25.1</v>
      </c>
      <c r="CU4" s="20">
        <v>25.2</v>
      </c>
      <c r="CV4" s="20">
        <v>25.3</v>
      </c>
      <c r="CW4" s="20">
        <v>25.4</v>
      </c>
      <c r="CX4" s="20">
        <v>26</v>
      </c>
      <c r="CY4" s="20">
        <v>27.1</v>
      </c>
      <c r="CZ4" s="20">
        <v>27.2</v>
      </c>
      <c r="DA4" s="20">
        <v>27.3</v>
      </c>
      <c r="DB4" s="20">
        <v>27.4</v>
      </c>
      <c r="DC4" s="20">
        <v>28.1</v>
      </c>
      <c r="DD4" s="20">
        <v>28.2</v>
      </c>
      <c r="DE4" s="20">
        <v>28.3</v>
      </c>
      <c r="DF4" s="20">
        <v>28.4</v>
      </c>
      <c r="DG4" s="20">
        <v>29</v>
      </c>
      <c r="DH4" s="20">
        <v>30.1</v>
      </c>
      <c r="DI4" s="20">
        <v>30.2</v>
      </c>
      <c r="DJ4" s="20">
        <v>30.3</v>
      </c>
      <c r="DK4" s="20">
        <v>30.4</v>
      </c>
      <c r="DL4" s="20">
        <v>31</v>
      </c>
      <c r="DM4" s="20">
        <v>32</v>
      </c>
      <c r="DN4" s="20">
        <v>33</v>
      </c>
      <c r="DO4" s="20">
        <v>34</v>
      </c>
      <c r="DP4" s="20">
        <v>35</v>
      </c>
      <c r="DQ4" s="20">
        <v>36</v>
      </c>
      <c r="DR4" s="20">
        <v>37</v>
      </c>
      <c r="DS4" s="20">
        <v>38</v>
      </c>
      <c r="DT4" s="20">
        <v>39</v>
      </c>
      <c r="DU4" s="20">
        <v>40</v>
      </c>
      <c r="DV4" s="24" t="s">
        <v>13</v>
      </c>
      <c r="DW4" s="25" t="s">
        <v>14</v>
      </c>
      <c r="DX4" s="25" t="s">
        <v>25</v>
      </c>
      <c r="DY4" s="25" t="s">
        <v>15</v>
      </c>
      <c r="DZ4" s="25" t="s">
        <v>16</v>
      </c>
      <c r="EA4" s="25" t="s">
        <v>17</v>
      </c>
      <c r="EB4" s="25" t="s">
        <v>18</v>
      </c>
      <c r="EC4" s="25" t="s">
        <v>19</v>
      </c>
      <c r="ED4" s="25" t="s">
        <v>20</v>
      </c>
      <c r="EE4" s="25" t="s">
        <v>19</v>
      </c>
      <c r="EF4" s="25" t="s">
        <v>21</v>
      </c>
      <c r="EG4" s="25" t="s">
        <v>19</v>
      </c>
      <c r="EH4" s="25" t="s">
        <v>22</v>
      </c>
      <c r="EI4" s="25" t="s">
        <v>19</v>
      </c>
      <c r="EJ4" s="25" t="s">
        <v>23</v>
      </c>
      <c r="EK4" s="25" t="s">
        <v>19</v>
      </c>
      <c r="EL4" s="25" t="s">
        <v>10</v>
      </c>
      <c r="EM4" s="25" t="s">
        <v>19</v>
      </c>
    </row>
    <row r="5" spans="1:143" ht="23.25" x14ac:dyDescent="0.5">
      <c r="A5" s="96"/>
      <c r="B5" s="90"/>
      <c r="C5" s="90"/>
      <c r="D5" s="97"/>
      <c r="E5" s="14" t="s">
        <v>57</v>
      </c>
      <c r="F5" s="89"/>
      <c r="G5" s="90"/>
      <c r="H5" s="58">
        <v>4</v>
      </c>
      <c r="I5" s="58">
        <v>3</v>
      </c>
      <c r="J5" s="58">
        <v>1</v>
      </c>
      <c r="K5" s="58">
        <v>3</v>
      </c>
      <c r="L5" s="58">
        <v>3</v>
      </c>
      <c r="M5" s="58">
        <v>3</v>
      </c>
      <c r="N5" s="58">
        <v>1</v>
      </c>
      <c r="O5" s="58">
        <v>4</v>
      </c>
      <c r="P5" s="58">
        <v>1</v>
      </c>
      <c r="Q5" s="58">
        <v>1</v>
      </c>
      <c r="R5" s="58">
        <v>1</v>
      </c>
      <c r="S5" s="58">
        <v>2</v>
      </c>
      <c r="T5" s="58">
        <v>2</v>
      </c>
      <c r="U5" s="58">
        <v>1</v>
      </c>
      <c r="V5" s="58">
        <v>2</v>
      </c>
      <c r="W5" s="58">
        <v>2</v>
      </c>
      <c r="X5" s="58">
        <v>3</v>
      </c>
      <c r="Y5" s="59">
        <v>3</v>
      </c>
      <c r="Z5" s="59">
        <v>5</v>
      </c>
      <c r="AA5" s="59">
        <v>1</v>
      </c>
      <c r="AB5" s="59">
        <v>4</v>
      </c>
      <c r="AC5" s="59">
        <v>3</v>
      </c>
      <c r="AD5" s="59">
        <v>5</v>
      </c>
      <c r="AE5" s="59">
        <v>1</v>
      </c>
      <c r="AF5" s="59">
        <v>6</v>
      </c>
      <c r="AG5" s="58">
        <v>3</v>
      </c>
      <c r="AH5" s="60">
        <v>2</v>
      </c>
      <c r="AI5" s="60">
        <v>2</v>
      </c>
      <c r="AJ5" s="60">
        <v>1</v>
      </c>
      <c r="AK5" s="60">
        <v>1</v>
      </c>
      <c r="AL5" s="58">
        <v>3</v>
      </c>
      <c r="AM5" s="60">
        <v>2</v>
      </c>
      <c r="AN5" s="60">
        <v>2</v>
      </c>
      <c r="AO5" s="60">
        <v>2</v>
      </c>
      <c r="AP5" s="60">
        <v>1</v>
      </c>
      <c r="AQ5" s="58">
        <v>2</v>
      </c>
      <c r="AR5" s="60">
        <v>1</v>
      </c>
      <c r="AS5" s="60">
        <v>1</v>
      </c>
      <c r="AT5" s="60">
        <v>1</v>
      </c>
      <c r="AU5" s="60">
        <v>2</v>
      </c>
      <c r="AV5" s="60">
        <v>1</v>
      </c>
      <c r="AW5" s="60">
        <v>1</v>
      </c>
      <c r="AX5" s="60">
        <v>2</v>
      </c>
      <c r="AY5" s="60">
        <v>2</v>
      </c>
      <c r="AZ5" s="58">
        <v>1</v>
      </c>
      <c r="BA5" s="60">
        <v>1</v>
      </c>
      <c r="BB5" s="60">
        <v>1</v>
      </c>
      <c r="BC5" s="60">
        <v>2</v>
      </c>
      <c r="BD5" s="60">
        <v>1</v>
      </c>
      <c r="BE5" s="61">
        <v>3</v>
      </c>
      <c r="BF5" s="58">
        <v>2</v>
      </c>
      <c r="BG5" s="61">
        <v>3</v>
      </c>
      <c r="BH5" s="58">
        <v>2</v>
      </c>
      <c r="BI5" s="61">
        <v>5</v>
      </c>
      <c r="BJ5" s="61">
        <v>3</v>
      </c>
      <c r="BK5" s="61">
        <v>3</v>
      </c>
      <c r="BL5" s="61">
        <v>3</v>
      </c>
      <c r="BM5" s="61">
        <v>3</v>
      </c>
      <c r="BN5" s="61">
        <v>5</v>
      </c>
      <c r="BO5" s="62">
        <f>IF(H5=4,2,0)</f>
        <v>2</v>
      </c>
      <c r="BP5" s="62">
        <f>IF(I5=3,2,0)</f>
        <v>2</v>
      </c>
      <c r="BQ5" s="62">
        <f>IF(J5=1,2,0)</f>
        <v>2</v>
      </c>
      <c r="BR5" s="62">
        <f>IF(K5=3,2,0)</f>
        <v>2</v>
      </c>
      <c r="BS5" s="62">
        <f>IF(L5=3,2,0)</f>
        <v>2</v>
      </c>
      <c r="BT5" s="62">
        <f>IF(M5=3,2,0)</f>
        <v>2</v>
      </c>
      <c r="BU5" s="62">
        <f>IF(N5=1,2,0)</f>
        <v>2</v>
      </c>
      <c r="BV5" s="62">
        <f t="shared" ref="BV5" si="0">IF(O5=4,2,0)</f>
        <v>2</v>
      </c>
      <c r="BW5" s="62">
        <f>IF(P5=1,2,0)</f>
        <v>2</v>
      </c>
      <c r="BX5" s="62">
        <f>IF(Q5=1,2,0)</f>
        <v>2</v>
      </c>
      <c r="BY5" s="62">
        <f>IF(R5=1,2,0)</f>
        <v>2</v>
      </c>
      <c r="BZ5" s="62">
        <f>IF(S5=2,2,0)</f>
        <v>2</v>
      </c>
      <c r="CA5" s="62">
        <f>IF(T5=2,2,0)</f>
        <v>2</v>
      </c>
      <c r="CB5" s="62">
        <f>IF(U5=1,2,0)</f>
        <v>2</v>
      </c>
      <c r="CC5" s="62">
        <f>IF(V5=2,2,0)</f>
        <v>2</v>
      </c>
      <c r="CD5" s="62">
        <f>IF(W5=2,2,0)</f>
        <v>2</v>
      </c>
      <c r="CE5" s="62">
        <f>IF(X5=3,2,0)</f>
        <v>2</v>
      </c>
      <c r="CF5" s="62">
        <f t="shared" ref="CF5" si="1">IF(Y5=3,2,0)</f>
        <v>2</v>
      </c>
      <c r="CG5" s="62">
        <f>IF(Z5=5,2,0)</f>
        <v>2</v>
      </c>
      <c r="CH5" s="62">
        <f>IF(AA5=1,2,0)</f>
        <v>2</v>
      </c>
      <c r="CI5" s="62">
        <f>IF(AB5=4,2,0)</f>
        <v>2</v>
      </c>
      <c r="CJ5" s="62">
        <f>IF(AC5=3,2,0)</f>
        <v>2</v>
      </c>
      <c r="CK5" s="62">
        <f>IF(AD5=5,2,0)</f>
        <v>2</v>
      </c>
      <c r="CL5" s="62">
        <f>IF(AE5=1,2,0)</f>
        <v>2</v>
      </c>
      <c r="CM5" s="62">
        <f>IF(AF5=6,2,0)</f>
        <v>2</v>
      </c>
      <c r="CN5" s="62">
        <f>IF(AG5=3,2,0)</f>
        <v>2</v>
      </c>
      <c r="CO5" s="62">
        <f>IF(AH5=2,0.5,0)</f>
        <v>0.5</v>
      </c>
      <c r="CP5" s="62">
        <f t="shared" ref="CP5" si="2">IF(AI5=2,0.5,0)</f>
        <v>0.5</v>
      </c>
      <c r="CQ5" s="62">
        <f>IF(AJ5=1,0.5,0)</f>
        <v>0.5</v>
      </c>
      <c r="CR5" s="62">
        <f>IF(AK5=1,0.5,0)</f>
        <v>0.5</v>
      </c>
      <c r="CS5" s="62">
        <f>IF(AL5=3,2,0)</f>
        <v>2</v>
      </c>
      <c r="CT5" s="62">
        <f>IF(AM5=2,0.5,0)</f>
        <v>0.5</v>
      </c>
      <c r="CU5" s="62">
        <f>IF(AN5=2,0.5,0)</f>
        <v>0.5</v>
      </c>
      <c r="CV5" s="62">
        <f>IF(AO5=2,0.5,0)</f>
        <v>0.5</v>
      </c>
      <c r="CW5" s="62">
        <f>IF(AP5=1,0.5,0)</f>
        <v>0.5</v>
      </c>
      <c r="CX5" s="62">
        <f>IF(AQ5=2,2,0)</f>
        <v>2</v>
      </c>
      <c r="CY5" s="62">
        <f>IF(AR5=1,0.5,0)</f>
        <v>0.5</v>
      </c>
      <c r="CZ5" s="62">
        <f>IF(AS5=1,0.5,0)</f>
        <v>0.5</v>
      </c>
      <c r="DA5" s="62">
        <f>IF(AT5=1,0.5,0)</f>
        <v>0.5</v>
      </c>
      <c r="DB5" s="62">
        <f t="shared" ref="DB5:DF5" si="3">IF(AU5=2,0.5,0)</f>
        <v>0.5</v>
      </c>
      <c r="DC5" s="62">
        <f>IF(AV5=1,0.5,0)</f>
        <v>0.5</v>
      </c>
      <c r="DD5" s="62">
        <f>IF(AW5=1,0.5,0)</f>
        <v>0.5</v>
      </c>
      <c r="DE5" s="62">
        <f t="shared" si="3"/>
        <v>0.5</v>
      </c>
      <c r="DF5" s="62">
        <f t="shared" si="3"/>
        <v>0.5</v>
      </c>
      <c r="DG5" s="62">
        <f>IF(AZ5=1,2,0)</f>
        <v>2</v>
      </c>
      <c r="DH5" s="62">
        <f>IF(BA5=1,0.5,0)</f>
        <v>0.5</v>
      </c>
      <c r="DI5" s="62">
        <f t="shared" ref="DI5:DK5" si="4">IF(BB5=1,0.5,0)</f>
        <v>0.5</v>
      </c>
      <c r="DJ5" s="62">
        <f>IF(BC5=2,0.5,0)</f>
        <v>0.5</v>
      </c>
      <c r="DK5" s="62">
        <f t="shared" si="4"/>
        <v>0.5</v>
      </c>
      <c r="DL5" s="62">
        <f>BE5</f>
        <v>3</v>
      </c>
      <c r="DM5" s="62">
        <f>IF(BF5=2,2,0)</f>
        <v>2</v>
      </c>
      <c r="DN5" s="62">
        <f>BG5</f>
        <v>3</v>
      </c>
      <c r="DO5" s="62">
        <f>IF(BH5=2,2,0)</f>
        <v>2</v>
      </c>
      <c r="DP5" s="62">
        <f>BI5</f>
        <v>5</v>
      </c>
      <c r="DQ5" s="62">
        <f t="shared" ref="DQ5:DU5" si="5">BJ5</f>
        <v>3</v>
      </c>
      <c r="DR5" s="62">
        <f t="shared" si="5"/>
        <v>3</v>
      </c>
      <c r="DS5" s="62">
        <f t="shared" si="5"/>
        <v>3</v>
      </c>
      <c r="DT5" s="62">
        <f t="shared" si="5"/>
        <v>3</v>
      </c>
      <c r="DU5" s="62">
        <f t="shared" si="5"/>
        <v>5</v>
      </c>
      <c r="DV5" s="26">
        <f>SUM(BO5,BP5,BQ5,BR5,BS5,CH5,CI5,CN5,CO5,CP5,CQ5,CR5,DG5,DH5,DI5,DJ5,DK5,DL5,DQ5)</f>
        <v>28</v>
      </c>
      <c r="DW5" s="27">
        <f>SUM(BT5,CE5,CF5,CG5,DM5,DN5)</f>
        <v>13</v>
      </c>
      <c r="DX5" s="26">
        <f>SUM(BU5,BV5,CS5,CT5,CU5,CV5,CW5,DR5)</f>
        <v>11</v>
      </c>
      <c r="DY5" s="26">
        <f>SUM(BW5,BX5,CJ5,CK5,DS5)</f>
        <v>11</v>
      </c>
      <c r="DZ5" s="26">
        <f>SUM(BY5,BZ5,CA5,CL5,CM5,DC5,DD5,DE5,DF5,DU5)</f>
        <v>17</v>
      </c>
      <c r="EA5" s="26">
        <f>SUM(CB5,CC5,CD5,CX5,CY5,CZ5,DA5,DB5,DO5,DP5,DT5)</f>
        <v>20</v>
      </c>
      <c r="EB5" s="28">
        <f>SUM(DV5)</f>
        <v>28</v>
      </c>
      <c r="EC5" s="29" t="str">
        <f>IF(EB5&lt;7,"ปรับปรุง",IF(EB5&lt;14,"พอใช้",IF(EB5&lt;21,"ดี",IF(EB5&gt;=21,"ดีมาก"))))</f>
        <v>ดีมาก</v>
      </c>
      <c r="ED5" s="28">
        <f>SUM(DW5,DX5)</f>
        <v>24</v>
      </c>
      <c r="EE5" s="29" t="str">
        <f>IF(ED5&lt;6,"ปรับปรุง",IF(ED5&lt;12,"พอใช้",IF(ED5&lt;18,"ดี",IF(ED5&gt;=18,"ดีมาก"))))</f>
        <v>ดีมาก</v>
      </c>
      <c r="EF5" s="28">
        <f>SUM(DY5)</f>
        <v>11</v>
      </c>
      <c r="EG5" s="29" t="str">
        <f>IF(EF5&lt;2.75,"ปรับปรุง",IF(EF5&lt;5.5,"พอใช้",IF(EF5&lt;8.25,"ดี",IF(EF5&gt;=8.25,"ดีมาก"))))</f>
        <v>ดีมาก</v>
      </c>
      <c r="EH5" s="28">
        <f>SUM(DZ5)</f>
        <v>17</v>
      </c>
      <c r="EI5" s="29" t="str">
        <f>IF(EH5&lt;4.25,"ปรับปรุง",IF(EH5&lt;8.5,"พอใช้",IF(EH5&lt;12.75,"ดี",IF(EH5&gt;=12.75,"ดีมาก"))))</f>
        <v>ดีมาก</v>
      </c>
      <c r="EJ5" s="28">
        <f>SUM(EA5)</f>
        <v>20</v>
      </c>
      <c r="EK5" s="30" t="str">
        <f>IF(EJ5&lt;5,"ปรับปรุง",IF(EJ5&lt;10,"พอใช้",IF(EJ5&lt;15,"ดี",IF(EJ5&gt;=15,"ดีมาก"))))</f>
        <v>ดีมาก</v>
      </c>
      <c r="EL5" s="30">
        <f>SUM(DV5:EA5)</f>
        <v>100</v>
      </c>
      <c r="EM5" s="31" t="str">
        <f>IF(EL5&lt;25,"ปรับปรุง",IF(EL5&lt;50,"พอใช้",IF(EL5&lt;75,"ดี",IF(EL5&gt;=75,"ดีมาก"))))</f>
        <v>ดีมาก</v>
      </c>
    </row>
    <row r="6" spans="1:143" s="5" customFormat="1" ht="23.25" x14ac:dyDescent="0.5">
      <c r="A6" s="64" t="s">
        <v>58</v>
      </c>
      <c r="B6" s="66">
        <v>2</v>
      </c>
      <c r="C6" s="10"/>
      <c r="D6" s="9" t="s">
        <v>59</v>
      </c>
      <c r="E6" s="67" t="s">
        <v>60</v>
      </c>
      <c r="F6" s="68" t="s">
        <v>61</v>
      </c>
      <c r="G6" s="11">
        <v>1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12"/>
      <c r="DW6" s="32"/>
      <c r="DX6" s="12"/>
      <c r="DY6" s="12"/>
      <c r="DZ6" s="12"/>
      <c r="EA6" s="12"/>
      <c r="EB6" s="33"/>
      <c r="EC6" s="34"/>
      <c r="ED6" s="33"/>
      <c r="EE6" s="34"/>
      <c r="EF6" s="33"/>
      <c r="EG6" s="34"/>
      <c r="EH6" s="33"/>
      <c r="EI6" s="34"/>
      <c r="EJ6" s="33"/>
      <c r="EK6" s="35"/>
      <c r="EL6" s="35"/>
      <c r="EM6" s="36"/>
    </row>
    <row r="7" spans="1:143" ht="23.25" x14ac:dyDescent="0.5">
      <c r="A7" s="64" t="s">
        <v>58</v>
      </c>
      <c r="B7" s="66">
        <v>2</v>
      </c>
      <c r="C7" s="10"/>
      <c r="D7" s="9"/>
      <c r="E7" s="67" t="s">
        <v>62</v>
      </c>
      <c r="F7" s="68" t="s">
        <v>63</v>
      </c>
      <c r="G7" s="11">
        <v>1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12"/>
      <c r="DW7" s="32"/>
      <c r="DX7" s="12"/>
      <c r="DY7" s="12"/>
      <c r="DZ7" s="12"/>
      <c r="EA7" s="12"/>
      <c r="EB7" s="33"/>
      <c r="EC7" s="34"/>
      <c r="ED7" s="33"/>
      <c r="EE7" s="34"/>
      <c r="EF7" s="33"/>
      <c r="EG7" s="34"/>
      <c r="EH7" s="33"/>
      <c r="EI7" s="34"/>
      <c r="EJ7" s="33"/>
      <c r="EK7" s="35"/>
      <c r="EL7" s="35"/>
      <c r="EM7" s="36"/>
    </row>
    <row r="8" spans="1:143" ht="23.25" x14ac:dyDescent="0.5">
      <c r="A8" s="64" t="s">
        <v>58</v>
      </c>
      <c r="B8" s="66">
        <v>2</v>
      </c>
      <c r="C8" s="10"/>
      <c r="D8" s="9"/>
      <c r="E8" s="67" t="s">
        <v>64</v>
      </c>
      <c r="F8" s="68" t="s">
        <v>65</v>
      </c>
      <c r="G8" s="11">
        <v>1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12"/>
      <c r="DW8" s="32"/>
      <c r="DX8" s="12"/>
      <c r="DY8" s="12"/>
      <c r="DZ8" s="12"/>
      <c r="EA8" s="12"/>
      <c r="EB8" s="33"/>
      <c r="EC8" s="34"/>
      <c r="ED8" s="33"/>
      <c r="EE8" s="34"/>
      <c r="EF8" s="33"/>
      <c r="EG8" s="34"/>
      <c r="EH8" s="33"/>
      <c r="EI8" s="34"/>
      <c r="EJ8" s="33"/>
      <c r="EK8" s="35"/>
      <c r="EL8" s="35"/>
      <c r="EM8" s="36"/>
    </row>
    <row r="9" spans="1:143" ht="23.25" x14ac:dyDescent="0.5">
      <c r="A9" s="64" t="s">
        <v>58</v>
      </c>
      <c r="B9" s="66">
        <v>2</v>
      </c>
      <c r="C9" s="10"/>
      <c r="D9" s="9"/>
      <c r="E9" s="67" t="s">
        <v>66</v>
      </c>
      <c r="F9" s="68" t="s">
        <v>67</v>
      </c>
      <c r="G9" s="11">
        <v>1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12"/>
      <c r="DW9" s="32"/>
      <c r="DX9" s="12"/>
      <c r="DY9" s="12"/>
      <c r="DZ9" s="12"/>
      <c r="EA9" s="12"/>
      <c r="EB9" s="33"/>
      <c r="EC9" s="34"/>
      <c r="ED9" s="33"/>
      <c r="EE9" s="34"/>
      <c r="EF9" s="33"/>
      <c r="EG9" s="34"/>
      <c r="EH9" s="33"/>
      <c r="EI9" s="34"/>
      <c r="EJ9" s="33"/>
      <c r="EK9" s="35"/>
      <c r="EL9" s="35"/>
      <c r="EM9" s="36"/>
    </row>
    <row r="10" spans="1:143" ht="23.25" x14ac:dyDescent="0.5">
      <c r="A10" s="64" t="s">
        <v>58</v>
      </c>
      <c r="B10" s="66">
        <v>2</v>
      </c>
      <c r="C10" s="10"/>
      <c r="D10" s="9"/>
      <c r="E10" s="67" t="s">
        <v>68</v>
      </c>
      <c r="F10" s="68" t="s">
        <v>69</v>
      </c>
      <c r="G10" s="11">
        <v>1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12"/>
      <c r="DW10" s="32"/>
      <c r="DX10" s="12"/>
      <c r="DY10" s="12"/>
      <c r="DZ10" s="12"/>
      <c r="EA10" s="12"/>
      <c r="EB10" s="33"/>
      <c r="EC10" s="34"/>
      <c r="ED10" s="33"/>
      <c r="EE10" s="34"/>
      <c r="EF10" s="33"/>
      <c r="EG10" s="34"/>
      <c r="EH10" s="33"/>
      <c r="EI10" s="34"/>
      <c r="EJ10" s="33"/>
      <c r="EK10" s="35"/>
      <c r="EL10" s="35"/>
      <c r="EM10" s="36"/>
    </row>
    <row r="11" spans="1:143" ht="23.25" x14ac:dyDescent="0.5">
      <c r="A11" s="64" t="s">
        <v>58</v>
      </c>
      <c r="B11" s="66">
        <v>2</v>
      </c>
      <c r="C11" s="10"/>
      <c r="D11" s="9"/>
      <c r="E11" s="67" t="s">
        <v>70</v>
      </c>
      <c r="F11" s="68" t="s">
        <v>71</v>
      </c>
      <c r="G11" s="11">
        <v>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32"/>
      <c r="DX11" s="12"/>
      <c r="DY11" s="12"/>
      <c r="DZ11" s="12"/>
      <c r="EA11" s="12"/>
      <c r="EB11" s="33"/>
      <c r="EC11" s="34"/>
      <c r="ED11" s="33"/>
      <c r="EE11" s="34"/>
      <c r="EF11" s="33"/>
      <c r="EG11" s="34"/>
      <c r="EH11" s="33"/>
      <c r="EI11" s="34"/>
      <c r="EJ11" s="33"/>
      <c r="EK11" s="35"/>
      <c r="EL11" s="35"/>
      <c r="EM11" s="36"/>
    </row>
    <row r="12" spans="1:143" ht="23.25" x14ac:dyDescent="0.5">
      <c r="A12" s="64" t="s">
        <v>58</v>
      </c>
      <c r="B12" s="66">
        <v>2</v>
      </c>
      <c r="C12" s="10"/>
      <c r="D12" s="9"/>
      <c r="E12" s="67" t="s">
        <v>72</v>
      </c>
      <c r="F12" s="68" t="s">
        <v>73</v>
      </c>
      <c r="G12" s="11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32"/>
      <c r="DX12" s="12"/>
      <c r="DY12" s="12"/>
      <c r="DZ12" s="12"/>
      <c r="EA12" s="12"/>
      <c r="EB12" s="33"/>
      <c r="EC12" s="34"/>
      <c r="ED12" s="33"/>
      <c r="EE12" s="34"/>
      <c r="EF12" s="33"/>
      <c r="EG12" s="34"/>
      <c r="EH12" s="33"/>
      <c r="EI12" s="34"/>
      <c r="EJ12" s="33"/>
      <c r="EK12" s="35"/>
      <c r="EL12" s="35"/>
      <c r="EM12" s="36"/>
    </row>
    <row r="13" spans="1:143" ht="23.25" x14ac:dyDescent="0.5">
      <c r="A13" s="64" t="s">
        <v>58</v>
      </c>
      <c r="B13" s="66">
        <v>2</v>
      </c>
      <c r="C13" s="10"/>
      <c r="D13" s="9"/>
      <c r="E13" s="67" t="s">
        <v>74</v>
      </c>
      <c r="F13" s="68" t="s">
        <v>75</v>
      </c>
      <c r="G13" s="11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32"/>
      <c r="DX13" s="12"/>
      <c r="DY13" s="12"/>
      <c r="DZ13" s="12"/>
      <c r="EA13" s="12"/>
      <c r="EB13" s="33"/>
      <c r="EC13" s="34"/>
      <c r="ED13" s="33"/>
      <c r="EE13" s="34"/>
      <c r="EF13" s="33"/>
      <c r="EG13" s="34"/>
      <c r="EH13" s="33"/>
      <c r="EI13" s="34"/>
      <c r="EJ13" s="33"/>
      <c r="EK13" s="35"/>
      <c r="EL13" s="35"/>
      <c r="EM13" s="36"/>
    </row>
    <row r="14" spans="1:143" ht="23.25" x14ac:dyDescent="0.5">
      <c r="A14" s="64" t="s">
        <v>58</v>
      </c>
      <c r="B14" s="66">
        <v>2</v>
      </c>
      <c r="C14" s="10"/>
      <c r="D14" s="9"/>
      <c r="E14" s="67" t="s">
        <v>76</v>
      </c>
      <c r="F14" s="68" t="s">
        <v>77</v>
      </c>
      <c r="G14" s="11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32"/>
      <c r="DX14" s="12"/>
      <c r="DY14" s="12"/>
      <c r="DZ14" s="12"/>
      <c r="EA14" s="12"/>
      <c r="EB14" s="33"/>
      <c r="EC14" s="34"/>
      <c r="ED14" s="33"/>
      <c r="EE14" s="34"/>
      <c r="EF14" s="33"/>
      <c r="EG14" s="34"/>
      <c r="EH14" s="33"/>
      <c r="EI14" s="34"/>
      <c r="EJ14" s="33"/>
      <c r="EK14" s="35"/>
      <c r="EL14" s="35"/>
      <c r="EM14" s="36"/>
    </row>
    <row r="15" spans="1:143" ht="23.25" x14ac:dyDescent="0.5">
      <c r="A15" s="64" t="s">
        <v>58</v>
      </c>
      <c r="B15" s="66">
        <v>2</v>
      </c>
      <c r="C15" s="10"/>
      <c r="D15" s="9"/>
      <c r="E15" s="67" t="s">
        <v>78</v>
      </c>
      <c r="F15" s="68" t="s">
        <v>79</v>
      </c>
      <c r="G15" s="11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7"/>
      <c r="T15" s="17"/>
      <c r="U15" s="17"/>
      <c r="V15" s="17"/>
      <c r="W15" s="17"/>
      <c r="X15" s="17"/>
      <c r="Y15" s="17"/>
      <c r="Z15" s="17"/>
      <c r="AA15" s="12"/>
      <c r="AB15" s="12"/>
      <c r="AC15" s="12"/>
      <c r="AD15" s="12"/>
      <c r="AE15" s="12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2"/>
      <c r="CI15" s="12"/>
      <c r="CJ15" s="12"/>
      <c r="CK15" s="12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32"/>
      <c r="DX15" s="12"/>
      <c r="DY15" s="12"/>
      <c r="DZ15" s="12"/>
      <c r="EA15" s="12"/>
      <c r="EB15" s="33"/>
      <c r="EC15" s="34"/>
      <c r="ED15" s="33"/>
      <c r="EE15" s="34"/>
      <c r="EF15" s="33"/>
      <c r="EG15" s="34"/>
      <c r="EH15" s="33"/>
      <c r="EI15" s="34"/>
      <c r="EJ15" s="33"/>
      <c r="EK15" s="35"/>
      <c r="EL15" s="35"/>
      <c r="EM15" s="36"/>
    </row>
    <row r="16" spans="1:143" ht="23.25" x14ac:dyDescent="0.5">
      <c r="A16" s="64" t="s">
        <v>58</v>
      </c>
      <c r="B16" s="66">
        <v>2</v>
      </c>
      <c r="C16" s="10"/>
      <c r="D16" s="9"/>
      <c r="E16" s="67" t="s">
        <v>80</v>
      </c>
      <c r="F16" s="68" t="s">
        <v>81</v>
      </c>
      <c r="G16" s="11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32"/>
      <c r="DX16" s="12"/>
      <c r="DY16" s="12"/>
      <c r="DZ16" s="12"/>
      <c r="EA16" s="12"/>
      <c r="EB16" s="33"/>
      <c r="EC16" s="34"/>
      <c r="ED16" s="33"/>
      <c r="EE16" s="34"/>
      <c r="EF16" s="33"/>
      <c r="EG16" s="34"/>
      <c r="EH16" s="33"/>
      <c r="EI16" s="34"/>
      <c r="EJ16" s="33"/>
      <c r="EK16" s="35"/>
      <c r="EL16" s="35"/>
      <c r="EM16" s="36"/>
    </row>
    <row r="17" spans="1:143" ht="23.25" x14ac:dyDescent="0.5">
      <c r="A17" s="64" t="s">
        <v>58</v>
      </c>
      <c r="B17" s="66">
        <v>2</v>
      </c>
      <c r="C17" s="10"/>
      <c r="D17" s="9"/>
      <c r="E17" s="67" t="s">
        <v>82</v>
      </c>
      <c r="F17" s="68" t="s">
        <v>83</v>
      </c>
      <c r="G17" s="11">
        <v>1</v>
      </c>
      <c r="H17" s="12"/>
      <c r="I17" s="12"/>
      <c r="J17" s="12"/>
      <c r="K17" s="12"/>
      <c r="L17" s="12"/>
      <c r="M17" s="12"/>
      <c r="N17" s="12"/>
      <c r="O17" s="12"/>
      <c r="P17" s="12"/>
      <c r="Q17" s="17"/>
      <c r="R17" s="17"/>
      <c r="S17" s="17"/>
      <c r="T17" s="17"/>
      <c r="U17" s="17"/>
      <c r="V17" s="17"/>
      <c r="W17" s="17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32"/>
      <c r="DX17" s="12"/>
      <c r="DY17" s="12"/>
      <c r="DZ17" s="12"/>
      <c r="EA17" s="12"/>
      <c r="EB17" s="33"/>
      <c r="EC17" s="34"/>
      <c r="ED17" s="33"/>
      <c r="EE17" s="34"/>
      <c r="EF17" s="33"/>
      <c r="EG17" s="34"/>
      <c r="EH17" s="33"/>
      <c r="EI17" s="34"/>
      <c r="EJ17" s="33"/>
      <c r="EK17" s="35"/>
      <c r="EL17" s="35"/>
      <c r="EM17" s="36"/>
    </row>
    <row r="18" spans="1:143" ht="23.25" x14ac:dyDescent="0.5">
      <c r="A18" s="64" t="s">
        <v>58</v>
      </c>
      <c r="B18" s="66">
        <v>2</v>
      </c>
      <c r="C18" s="10"/>
      <c r="D18" s="9"/>
      <c r="E18" s="67" t="s">
        <v>84</v>
      </c>
      <c r="F18" s="68" t="s">
        <v>85</v>
      </c>
      <c r="G18" s="11">
        <v>2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32"/>
      <c r="DX18" s="12"/>
      <c r="DY18" s="12"/>
      <c r="DZ18" s="12"/>
      <c r="EA18" s="12"/>
      <c r="EB18" s="33"/>
      <c r="EC18" s="34"/>
      <c r="ED18" s="33"/>
      <c r="EE18" s="34"/>
      <c r="EF18" s="33"/>
      <c r="EG18" s="34"/>
      <c r="EH18" s="33"/>
      <c r="EI18" s="34"/>
      <c r="EJ18" s="33"/>
      <c r="EK18" s="35"/>
      <c r="EL18" s="35"/>
      <c r="EM18" s="36"/>
    </row>
    <row r="19" spans="1:143" ht="23.25" x14ac:dyDescent="0.5">
      <c r="A19" s="64" t="s">
        <v>58</v>
      </c>
      <c r="B19" s="66">
        <v>2</v>
      </c>
      <c r="C19" s="10"/>
      <c r="D19" s="9"/>
      <c r="E19" s="67" t="s">
        <v>86</v>
      </c>
      <c r="F19" s="68" t="s">
        <v>87</v>
      </c>
      <c r="G19" s="11">
        <v>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32"/>
      <c r="DX19" s="12"/>
      <c r="DY19" s="12"/>
      <c r="DZ19" s="12"/>
      <c r="EA19" s="12"/>
      <c r="EB19" s="33"/>
      <c r="EC19" s="34"/>
      <c r="ED19" s="33"/>
      <c r="EE19" s="34"/>
      <c r="EF19" s="33"/>
      <c r="EG19" s="34"/>
      <c r="EH19" s="33"/>
      <c r="EI19" s="34"/>
      <c r="EJ19" s="33"/>
      <c r="EK19" s="35"/>
      <c r="EL19" s="35"/>
      <c r="EM19" s="36"/>
    </row>
    <row r="20" spans="1:143" ht="23.25" x14ac:dyDescent="0.5">
      <c r="A20" s="64" t="s">
        <v>58</v>
      </c>
      <c r="B20" s="66">
        <v>2</v>
      </c>
      <c r="C20" s="10"/>
      <c r="D20" s="9"/>
      <c r="E20" s="67" t="s">
        <v>88</v>
      </c>
      <c r="F20" s="68" t="s">
        <v>89</v>
      </c>
      <c r="G20" s="11">
        <v>2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32"/>
      <c r="DX20" s="12"/>
      <c r="DY20" s="12"/>
      <c r="DZ20" s="12"/>
      <c r="EA20" s="12"/>
      <c r="EB20" s="33"/>
      <c r="EC20" s="34"/>
      <c r="ED20" s="33"/>
      <c r="EE20" s="34"/>
      <c r="EF20" s="33"/>
      <c r="EG20" s="34"/>
      <c r="EH20" s="33"/>
      <c r="EI20" s="34"/>
      <c r="EJ20" s="33"/>
      <c r="EK20" s="35"/>
      <c r="EL20" s="35"/>
      <c r="EM20" s="36"/>
    </row>
    <row r="21" spans="1:143" ht="23.25" x14ac:dyDescent="0.5">
      <c r="A21" s="64" t="s">
        <v>58</v>
      </c>
      <c r="B21" s="66">
        <v>2</v>
      </c>
      <c r="C21" s="65"/>
      <c r="D21" s="65"/>
      <c r="E21" s="67" t="s">
        <v>90</v>
      </c>
      <c r="F21" s="68" t="s">
        <v>91</v>
      </c>
      <c r="G21" s="17">
        <v>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</row>
    <row r="22" spans="1:143" ht="23.25" x14ac:dyDescent="0.5">
      <c r="A22" s="64" t="s">
        <v>58</v>
      </c>
      <c r="B22" s="66">
        <v>2</v>
      </c>
      <c r="C22" s="65"/>
      <c r="D22" s="65"/>
      <c r="E22" s="67" t="s">
        <v>92</v>
      </c>
      <c r="F22" s="68" t="s">
        <v>93</v>
      </c>
      <c r="G22" s="17">
        <v>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</row>
    <row r="23" spans="1:143" ht="23.25" x14ac:dyDescent="0.5">
      <c r="A23" s="64" t="s">
        <v>58</v>
      </c>
      <c r="B23" s="66">
        <v>2</v>
      </c>
      <c r="C23" s="65"/>
      <c r="D23" s="65"/>
      <c r="E23" s="67" t="s">
        <v>94</v>
      </c>
      <c r="F23" s="68" t="s">
        <v>95</v>
      </c>
      <c r="G23" s="17">
        <v>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</row>
    <row r="24" spans="1:143" ht="23.25" x14ac:dyDescent="0.5">
      <c r="A24" s="64" t="s">
        <v>58</v>
      </c>
      <c r="B24" s="66">
        <v>2</v>
      </c>
      <c r="C24" s="65"/>
      <c r="D24" s="65"/>
      <c r="E24" s="67" t="s">
        <v>96</v>
      </c>
      <c r="F24" s="68" t="s">
        <v>97</v>
      </c>
      <c r="G24" s="17">
        <v>2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43" ht="23.25" x14ac:dyDescent="0.5">
      <c r="A25" s="64" t="s">
        <v>58</v>
      </c>
      <c r="B25" s="66">
        <v>2</v>
      </c>
      <c r="C25" s="65"/>
      <c r="D25" s="65"/>
      <c r="E25" s="67" t="s">
        <v>98</v>
      </c>
      <c r="F25" s="68" t="s">
        <v>99</v>
      </c>
      <c r="G25" s="17">
        <v>2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43" ht="23.25" x14ac:dyDescent="0.5">
      <c r="A26" s="64" t="s">
        <v>58</v>
      </c>
      <c r="B26" s="66">
        <v>2</v>
      </c>
      <c r="C26" s="65"/>
      <c r="D26" s="65"/>
      <c r="E26" s="67" t="s">
        <v>100</v>
      </c>
      <c r="F26" s="68" t="s">
        <v>101</v>
      </c>
      <c r="G26" s="17">
        <v>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</row>
    <row r="27" spans="1:143" ht="23.25" x14ac:dyDescent="0.5">
      <c r="A27" s="64" t="s">
        <v>58</v>
      </c>
      <c r="B27" s="66">
        <v>2</v>
      </c>
      <c r="C27" s="65"/>
      <c r="D27" s="65"/>
      <c r="E27" s="67" t="s">
        <v>102</v>
      </c>
      <c r="F27" s="68" t="s">
        <v>103</v>
      </c>
      <c r="G27" s="17">
        <v>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43" ht="23.25" x14ac:dyDescent="0.5">
      <c r="A28" s="64" t="s">
        <v>58</v>
      </c>
      <c r="B28" s="66">
        <v>2</v>
      </c>
      <c r="C28" s="65"/>
      <c r="D28" s="65"/>
      <c r="E28" s="67" t="s">
        <v>104</v>
      </c>
      <c r="F28" s="68" t="s">
        <v>105</v>
      </c>
      <c r="G28" s="17">
        <v>2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43" ht="23.25" x14ac:dyDescent="0.5">
      <c r="A29" s="64" t="s">
        <v>58</v>
      </c>
      <c r="B29" s="66">
        <v>2</v>
      </c>
      <c r="C29" s="65"/>
      <c r="D29" s="65"/>
      <c r="E29" s="67" t="s">
        <v>106</v>
      </c>
      <c r="F29" s="68" t="s">
        <v>107</v>
      </c>
      <c r="G29" s="17">
        <v>2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43" ht="23.25" x14ac:dyDescent="0.5">
      <c r="A30" s="64" t="s">
        <v>58</v>
      </c>
      <c r="B30" s="66">
        <v>2</v>
      </c>
      <c r="C30" s="65"/>
      <c r="D30" s="65"/>
      <c r="E30" s="67" t="s">
        <v>108</v>
      </c>
      <c r="F30" s="68" t="s">
        <v>109</v>
      </c>
      <c r="G30" s="17">
        <v>2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43" ht="23.25" x14ac:dyDescent="0.5">
      <c r="A31" s="64" t="s">
        <v>58</v>
      </c>
      <c r="B31" s="66">
        <v>2</v>
      </c>
      <c r="C31" s="65"/>
      <c r="D31" s="65"/>
      <c r="E31" s="67" t="s">
        <v>110</v>
      </c>
      <c r="F31" s="68" t="s">
        <v>111</v>
      </c>
      <c r="G31" s="17">
        <v>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43" ht="23.25" x14ac:dyDescent="0.5">
      <c r="A32" s="64" t="s">
        <v>58</v>
      </c>
      <c r="B32" s="66">
        <v>2</v>
      </c>
      <c r="C32" s="65"/>
      <c r="D32" s="65"/>
      <c r="E32" s="67" t="s">
        <v>112</v>
      </c>
      <c r="F32" s="68" t="s">
        <v>113</v>
      </c>
      <c r="G32" s="17">
        <v>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</row>
    <row r="33" spans="1:125" ht="23.25" x14ac:dyDescent="0.5">
      <c r="A33" s="64" t="s">
        <v>58</v>
      </c>
      <c r="B33" s="66">
        <v>2</v>
      </c>
      <c r="C33" s="65"/>
      <c r="D33" s="65"/>
      <c r="E33" s="67" t="s">
        <v>114</v>
      </c>
      <c r="F33" s="68" t="s">
        <v>115</v>
      </c>
      <c r="G33" s="17">
        <v>2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</row>
    <row r="34" spans="1:125" ht="23.25" x14ac:dyDescent="0.5">
      <c r="A34" s="64" t="s">
        <v>58</v>
      </c>
      <c r="B34" s="66">
        <v>2</v>
      </c>
      <c r="C34" s="65"/>
      <c r="D34" s="65"/>
      <c r="E34" s="67" t="s">
        <v>116</v>
      </c>
      <c r="F34" s="68" t="s">
        <v>117</v>
      </c>
      <c r="G34" s="17">
        <v>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1:125" ht="23.25" x14ac:dyDescent="0.5">
      <c r="A35" s="64" t="s">
        <v>58</v>
      </c>
      <c r="B35" s="66">
        <v>2</v>
      </c>
      <c r="C35" s="65"/>
      <c r="D35" s="65"/>
      <c r="E35" s="69" t="s">
        <v>118</v>
      </c>
      <c r="F35" s="70" t="s">
        <v>119</v>
      </c>
      <c r="G35" s="71">
        <v>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</row>
    <row r="36" spans="1:125" ht="23.25" x14ac:dyDescent="0.5">
      <c r="A36" s="64" t="s">
        <v>58</v>
      </c>
      <c r="B36" s="66">
        <v>2</v>
      </c>
      <c r="C36" s="65"/>
      <c r="D36" s="65"/>
      <c r="E36" s="72" t="s">
        <v>120</v>
      </c>
      <c r="F36" s="68" t="s">
        <v>121</v>
      </c>
      <c r="G36" s="17">
        <v>1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</row>
    <row r="37" spans="1:125" ht="23.25" x14ac:dyDescent="0.5">
      <c r="A37" s="64" t="s">
        <v>58</v>
      </c>
      <c r="B37" s="66">
        <v>2</v>
      </c>
      <c r="C37" s="65"/>
      <c r="D37" s="65"/>
      <c r="E37" s="72" t="s">
        <v>122</v>
      </c>
      <c r="F37" s="68" t="s">
        <v>123</v>
      </c>
      <c r="G37" s="17">
        <v>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23.25" x14ac:dyDescent="0.5">
      <c r="A38" s="64" t="s">
        <v>58</v>
      </c>
      <c r="B38" s="66">
        <v>2</v>
      </c>
      <c r="C38" s="65"/>
      <c r="D38" s="65"/>
      <c r="E38" s="72" t="s">
        <v>124</v>
      </c>
      <c r="F38" s="68" t="s">
        <v>125</v>
      </c>
      <c r="G38" s="17">
        <v>1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23.25" x14ac:dyDescent="0.5">
      <c r="A39" s="64" t="s">
        <v>58</v>
      </c>
      <c r="B39" s="66">
        <v>2</v>
      </c>
      <c r="C39" s="65"/>
      <c r="D39" s="65"/>
      <c r="E39" s="72" t="s">
        <v>126</v>
      </c>
      <c r="F39" s="68" t="s">
        <v>127</v>
      </c>
      <c r="G39" s="17">
        <v>1</v>
      </c>
    </row>
    <row r="40" spans="1:125" ht="23.25" x14ac:dyDescent="0.5">
      <c r="A40" s="64" t="s">
        <v>58</v>
      </c>
      <c r="B40" s="66">
        <v>2</v>
      </c>
      <c r="C40" s="65"/>
      <c r="D40" s="65"/>
      <c r="E40" s="72" t="s">
        <v>128</v>
      </c>
      <c r="F40" s="68" t="s">
        <v>129</v>
      </c>
      <c r="G40" s="17">
        <v>1</v>
      </c>
    </row>
    <row r="41" spans="1:125" ht="23.25" x14ac:dyDescent="0.5">
      <c r="A41" s="64" t="s">
        <v>58</v>
      </c>
      <c r="B41" s="66">
        <v>2</v>
      </c>
      <c r="C41" s="65"/>
      <c r="D41" s="65"/>
      <c r="E41" s="72" t="s">
        <v>130</v>
      </c>
      <c r="F41" s="68" t="s">
        <v>131</v>
      </c>
      <c r="G41" s="17">
        <v>1</v>
      </c>
    </row>
    <row r="42" spans="1:125" ht="23.25" x14ac:dyDescent="0.5">
      <c r="A42" s="64" t="s">
        <v>58</v>
      </c>
      <c r="B42" s="66">
        <v>2</v>
      </c>
      <c r="C42" s="65"/>
      <c r="D42" s="65"/>
      <c r="E42" s="72" t="s">
        <v>132</v>
      </c>
      <c r="F42" s="68" t="s">
        <v>133</v>
      </c>
      <c r="G42" s="17">
        <v>1</v>
      </c>
    </row>
    <row r="43" spans="1:125" ht="23.25" x14ac:dyDescent="0.5">
      <c r="A43" s="64" t="s">
        <v>58</v>
      </c>
      <c r="B43" s="66">
        <v>2</v>
      </c>
      <c r="C43" s="65"/>
      <c r="D43" s="65"/>
      <c r="E43" s="73" t="s">
        <v>134</v>
      </c>
      <c r="F43" s="68" t="s">
        <v>135</v>
      </c>
      <c r="G43" s="17">
        <v>1</v>
      </c>
    </row>
    <row r="44" spans="1:125" ht="23.25" x14ac:dyDescent="0.5">
      <c r="A44" s="64" t="s">
        <v>58</v>
      </c>
      <c r="B44" s="66">
        <v>2</v>
      </c>
      <c r="C44" s="65"/>
      <c r="D44" s="65"/>
      <c r="E44" s="72" t="s">
        <v>136</v>
      </c>
      <c r="F44" s="68" t="s">
        <v>137</v>
      </c>
      <c r="G44" s="17">
        <v>2</v>
      </c>
    </row>
    <row r="45" spans="1:125" ht="23.25" x14ac:dyDescent="0.5">
      <c r="A45" s="64" t="s">
        <v>58</v>
      </c>
      <c r="B45" s="66">
        <v>2</v>
      </c>
      <c r="C45" s="65"/>
      <c r="D45" s="65"/>
      <c r="E45" s="72" t="s">
        <v>138</v>
      </c>
      <c r="F45" s="68" t="s">
        <v>139</v>
      </c>
      <c r="G45" s="17">
        <v>2</v>
      </c>
    </row>
    <row r="46" spans="1:125" ht="23.25" x14ac:dyDescent="0.5">
      <c r="A46" s="64" t="s">
        <v>58</v>
      </c>
      <c r="B46" s="66">
        <v>2</v>
      </c>
      <c r="C46" s="65"/>
      <c r="D46" s="65"/>
      <c r="E46" s="72" t="s">
        <v>140</v>
      </c>
      <c r="F46" s="68" t="s">
        <v>141</v>
      </c>
      <c r="G46" s="17">
        <v>2</v>
      </c>
    </row>
    <row r="47" spans="1:125" ht="23.25" x14ac:dyDescent="0.5">
      <c r="A47" s="64" t="s">
        <v>58</v>
      </c>
      <c r="B47" s="66">
        <v>2</v>
      </c>
      <c r="C47" s="65"/>
      <c r="D47" s="65"/>
      <c r="E47" s="72" t="s">
        <v>142</v>
      </c>
      <c r="F47" s="68" t="s">
        <v>143</v>
      </c>
      <c r="G47" s="17">
        <v>2</v>
      </c>
    </row>
    <row r="48" spans="1:125" ht="23.25" x14ac:dyDescent="0.5">
      <c r="A48" s="64" t="s">
        <v>58</v>
      </c>
      <c r="B48" s="66">
        <v>2</v>
      </c>
      <c r="C48" s="65"/>
      <c r="D48" s="65"/>
      <c r="E48" s="72" t="s">
        <v>144</v>
      </c>
      <c r="F48" s="68" t="s">
        <v>145</v>
      </c>
      <c r="G48" s="17">
        <v>2</v>
      </c>
    </row>
    <row r="49" spans="1:7" ht="23.25" x14ac:dyDescent="0.5">
      <c r="A49" s="64" t="s">
        <v>58</v>
      </c>
      <c r="B49" s="66">
        <v>2</v>
      </c>
      <c r="C49" s="65"/>
      <c r="D49" s="65"/>
      <c r="E49" s="72" t="s">
        <v>146</v>
      </c>
      <c r="F49" s="68" t="s">
        <v>147</v>
      </c>
      <c r="G49" s="17">
        <v>2</v>
      </c>
    </row>
    <row r="50" spans="1:7" ht="23.25" x14ac:dyDescent="0.5">
      <c r="A50" s="64" t="s">
        <v>58</v>
      </c>
      <c r="B50" s="66">
        <v>2</v>
      </c>
      <c r="C50" s="65"/>
      <c r="D50" s="65"/>
      <c r="E50" s="72" t="s">
        <v>148</v>
      </c>
      <c r="F50" s="68" t="s">
        <v>149</v>
      </c>
      <c r="G50" s="17">
        <v>2</v>
      </c>
    </row>
    <row r="51" spans="1:7" ht="23.25" x14ac:dyDescent="0.5">
      <c r="A51" s="64" t="s">
        <v>58</v>
      </c>
      <c r="B51" s="66">
        <v>2</v>
      </c>
      <c r="C51" s="65"/>
      <c r="D51" s="65"/>
      <c r="E51" s="72" t="s">
        <v>150</v>
      </c>
      <c r="F51" s="68" t="s">
        <v>151</v>
      </c>
      <c r="G51" s="17">
        <v>2</v>
      </c>
    </row>
    <row r="52" spans="1:7" ht="23.25" x14ac:dyDescent="0.5">
      <c r="A52" s="64" t="s">
        <v>58</v>
      </c>
      <c r="B52" s="66">
        <v>2</v>
      </c>
      <c r="C52" s="65"/>
      <c r="D52" s="65"/>
      <c r="E52" s="72" t="s">
        <v>152</v>
      </c>
      <c r="F52" s="68" t="s">
        <v>153</v>
      </c>
      <c r="G52" s="17">
        <v>2</v>
      </c>
    </row>
    <row r="53" spans="1:7" ht="23.25" x14ac:dyDescent="0.5">
      <c r="A53" s="64" t="s">
        <v>58</v>
      </c>
      <c r="B53" s="66">
        <v>2</v>
      </c>
      <c r="C53" s="65"/>
      <c r="D53" s="65"/>
      <c r="E53" s="72" t="s">
        <v>154</v>
      </c>
      <c r="F53" s="68" t="s">
        <v>155</v>
      </c>
      <c r="G53" s="17">
        <v>2</v>
      </c>
    </row>
    <row r="54" spans="1:7" ht="23.25" x14ac:dyDescent="0.5">
      <c r="A54" s="64" t="s">
        <v>58</v>
      </c>
      <c r="B54" s="66">
        <v>2</v>
      </c>
      <c r="C54" s="65"/>
      <c r="D54" s="65"/>
      <c r="E54" s="72" t="s">
        <v>156</v>
      </c>
      <c r="F54" s="68" t="s">
        <v>157</v>
      </c>
      <c r="G54" s="17">
        <v>2</v>
      </c>
    </row>
    <row r="55" spans="1:7" ht="23.25" x14ac:dyDescent="0.5">
      <c r="A55" s="64" t="s">
        <v>58</v>
      </c>
      <c r="B55" s="66">
        <v>2</v>
      </c>
      <c r="C55" s="65"/>
      <c r="D55" s="65"/>
      <c r="E55" s="72" t="s">
        <v>158</v>
      </c>
      <c r="F55" s="68" t="s">
        <v>159</v>
      </c>
      <c r="G55" s="17">
        <v>2</v>
      </c>
    </row>
    <row r="56" spans="1:7" ht="23.25" x14ac:dyDescent="0.5">
      <c r="A56" s="64" t="s">
        <v>58</v>
      </c>
      <c r="B56" s="66">
        <v>2</v>
      </c>
      <c r="C56" s="65"/>
      <c r="D56" s="65"/>
      <c r="E56" s="72" t="s">
        <v>160</v>
      </c>
      <c r="F56" s="68" t="s">
        <v>161</v>
      </c>
      <c r="G56" s="17">
        <v>2</v>
      </c>
    </row>
    <row r="57" spans="1:7" ht="23.25" x14ac:dyDescent="0.5">
      <c r="A57" s="64" t="s">
        <v>58</v>
      </c>
      <c r="B57" s="66">
        <v>2</v>
      </c>
      <c r="C57" s="65"/>
      <c r="D57" s="65"/>
      <c r="E57" s="72" t="s">
        <v>162</v>
      </c>
      <c r="F57" s="68" t="s">
        <v>163</v>
      </c>
      <c r="G57" s="17">
        <v>2</v>
      </c>
    </row>
    <row r="58" spans="1:7" ht="23.25" x14ac:dyDescent="0.5">
      <c r="A58" s="64" t="s">
        <v>58</v>
      </c>
      <c r="B58" s="66">
        <v>2</v>
      </c>
      <c r="C58" s="65"/>
      <c r="D58" s="65"/>
      <c r="E58" s="72" t="s">
        <v>164</v>
      </c>
      <c r="F58" s="68" t="s">
        <v>165</v>
      </c>
      <c r="G58" s="17">
        <v>2</v>
      </c>
    </row>
    <row r="59" spans="1:7" ht="23.25" x14ac:dyDescent="0.5">
      <c r="A59" s="64" t="s">
        <v>58</v>
      </c>
      <c r="B59" s="66">
        <v>2</v>
      </c>
      <c r="C59" s="65"/>
      <c r="D59" s="65"/>
      <c r="E59" s="72" t="s">
        <v>166</v>
      </c>
      <c r="F59" s="68" t="s">
        <v>167</v>
      </c>
      <c r="G59" s="17">
        <v>2</v>
      </c>
    </row>
    <row r="60" spans="1:7" ht="23.25" x14ac:dyDescent="0.5">
      <c r="A60" s="64" t="s">
        <v>58</v>
      </c>
      <c r="B60" s="66">
        <v>2</v>
      </c>
      <c r="C60" s="65"/>
      <c r="D60" s="65"/>
      <c r="E60" s="72" t="s">
        <v>168</v>
      </c>
      <c r="F60" s="68" t="s">
        <v>169</v>
      </c>
      <c r="G60" s="17">
        <v>2</v>
      </c>
    </row>
    <row r="61" spans="1:7" ht="23.25" x14ac:dyDescent="0.5">
      <c r="A61" s="64" t="s">
        <v>58</v>
      </c>
      <c r="B61" s="66">
        <v>2</v>
      </c>
      <c r="C61" s="65"/>
      <c r="D61" s="65"/>
      <c r="E61" s="72" t="s">
        <v>170</v>
      </c>
      <c r="F61" s="68" t="s">
        <v>171</v>
      </c>
      <c r="G61" s="17">
        <v>2</v>
      </c>
    </row>
    <row r="62" spans="1:7" ht="23.25" x14ac:dyDescent="0.5">
      <c r="A62" s="64" t="s">
        <v>58</v>
      </c>
      <c r="B62" s="66">
        <v>2</v>
      </c>
      <c r="C62" s="65"/>
      <c r="D62" s="65"/>
      <c r="E62" s="72" t="s">
        <v>172</v>
      </c>
      <c r="F62" s="68" t="s">
        <v>173</v>
      </c>
      <c r="G62" s="17">
        <v>2</v>
      </c>
    </row>
    <row r="63" spans="1:7" ht="23.25" x14ac:dyDescent="0.5">
      <c r="A63" s="64" t="s">
        <v>58</v>
      </c>
      <c r="B63" s="66">
        <v>2</v>
      </c>
      <c r="C63" s="65"/>
      <c r="D63" s="65"/>
      <c r="E63" s="72" t="s">
        <v>174</v>
      </c>
      <c r="F63" s="68" t="s">
        <v>175</v>
      </c>
      <c r="G63" s="17">
        <v>2</v>
      </c>
    </row>
    <row r="64" spans="1:7" ht="23.25" x14ac:dyDescent="0.5">
      <c r="A64" s="64" t="s">
        <v>58</v>
      </c>
      <c r="B64" s="66">
        <v>2</v>
      </c>
      <c r="C64" s="65"/>
      <c r="D64" s="65"/>
      <c r="E64" s="72" t="s">
        <v>176</v>
      </c>
      <c r="F64" s="68" t="s">
        <v>177</v>
      </c>
      <c r="G64" s="17">
        <v>2</v>
      </c>
    </row>
    <row r="65" spans="1:7" ht="23.25" x14ac:dyDescent="0.5">
      <c r="A65" s="64" t="s">
        <v>58</v>
      </c>
      <c r="B65" s="66">
        <v>2</v>
      </c>
      <c r="C65" s="65"/>
      <c r="D65" s="65"/>
      <c r="E65" s="72" t="s">
        <v>178</v>
      </c>
      <c r="F65" s="68" t="s">
        <v>179</v>
      </c>
      <c r="G65" s="17">
        <v>2</v>
      </c>
    </row>
    <row r="66" spans="1:7" ht="23.25" x14ac:dyDescent="0.5">
      <c r="A66" s="64" t="s">
        <v>58</v>
      </c>
      <c r="B66" s="66">
        <v>2</v>
      </c>
      <c r="C66" s="65"/>
      <c r="D66" s="65"/>
      <c r="E66" s="72" t="s">
        <v>180</v>
      </c>
      <c r="F66" s="68" t="s">
        <v>181</v>
      </c>
      <c r="G66" s="17">
        <v>2</v>
      </c>
    </row>
    <row r="67" spans="1:7" ht="23.25" x14ac:dyDescent="0.5">
      <c r="A67" s="64" t="s">
        <v>58</v>
      </c>
      <c r="B67" s="66">
        <v>2</v>
      </c>
      <c r="C67" s="65"/>
      <c r="D67" s="65"/>
      <c r="E67" s="72" t="s">
        <v>182</v>
      </c>
      <c r="F67" s="68" t="s">
        <v>183</v>
      </c>
      <c r="G67" s="17">
        <v>2</v>
      </c>
    </row>
    <row r="68" spans="1:7" ht="23.25" x14ac:dyDescent="0.5">
      <c r="A68" s="64" t="s">
        <v>58</v>
      </c>
      <c r="B68" s="66">
        <v>2</v>
      </c>
      <c r="C68" s="65"/>
      <c r="D68" s="65"/>
      <c r="E68" s="72" t="s">
        <v>184</v>
      </c>
      <c r="F68" s="68" t="s">
        <v>185</v>
      </c>
      <c r="G68" s="17">
        <v>2</v>
      </c>
    </row>
    <row r="69" spans="1:7" ht="23.25" x14ac:dyDescent="0.5">
      <c r="A69" s="64" t="s">
        <v>58</v>
      </c>
      <c r="B69" s="66">
        <v>2</v>
      </c>
      <c r="C69" s="65"/>
      <c r="D69" s="65"/>
      <c r="E69" s="72" t="s">
        <v>186</v>
      </c>
      <c r="F69" s="68" t="s">
        <v>187</v>
      </c>
      <c r="G69" s="17">
        <v>2</v>
      </c>
    </row>
    <row r="70" spans="1:7" ht="23.25" x14ac:dyDescent="0.5">
      <c r="A70" s="64" t="s">
        <v>58</v>
      </c>
      <c r="B70" s="66">
        <v>2</v>
      </c>
      <c r="C70" s="65"/>
      <c r="D70" s="65"/>
      <c r="E70" s="72" t="s">
        <v>188</v>
      </c>
      <c r="F70" s="68" t="s">
        <v>189</v>
      </c>
      <c r="G70" s="17">
        <v>2</v>
      </c>
    </row>
    <row r="71" spans="1:7" ht="23.25" x14ac:dyDescent="0.5">
      <c r="A71" s="64" t="s">
        <v>58</v>
      </c>
      <c r="B71" s="66">
        <v>2</v>
      </c>
      <c r="C71" s="65"/>
      <c r="D71" s="65"/>
      <c r="E71" s="72" t="s">
        <v>190</v>
      </c>
      <c r="F71" s="68" t="s">
        <v>191</v>
      </c>
      <c r="G71" s="17">
        <v>2</v>
      </c>
    </row>
    <row r="72" spans="1:7" ht="23.25" x14ac:dyDescent="0.5">
      <c r="A72" s="64" t="s">
        <v>58</v>
      </c>
      <c r="B72" s="66">
        <v>2</v>
      </c>
      <c r="C72" s="65"/>
      <c r="D72" s="65"/>
      <c r="E72" s="72" t="s">
        <v>192</v>
      </c>
      <c r="F72" s="68" t="s">
        <v>193</v>
      </c>
      <c r="G72" s="17">
        <v>2</v>
      </c>
    </row>
    <row r="73" spans="1:7" ht="23.25" x14ac:dyDescent="0.5">
      <c r="A73" s="64" t="s">
        <v>58</v>
      </c>
      <c r="B73" s="66">
        <v>2</v>
      </c>
      <c r="C73" s="65"/>
      <c r="D73" s="65"/>
      <c r="E73" s="72" t="s">
        <v>194</v>
      </c>
      <c r="F73" s="68" t="s">
        <v>195</v>
      </c>
      <c r="G73" s="17">
        <v>2</v>
      </c>
    </row>
    <row r="74" spans="1:7" ht="23.25" x14ac:dyDescent="0.5">
      <c r="A74" s="64" t="s">
        <v>58</v>
      </c>
      <c r="B74" s="66">
        <v>2</v>
      </c>
      <c r="C74" s="65"/>
      <c r="D74" s="65"/>
      <c r="E74" s="72" t="s">
        <v>196</v>
      </c>
      <c r="F74" s="68" t="s">
        <v>197</v>
      </c>
      <c r="G74" s="17">
        <v>2</v>
      </c>
    </row>
    <row r="75" spans="1:7" ht="23.25" x14ac:dyDescent="0.5">
      <c r="A75" s="64" t="s">
        <v>58</v>
      </c>
      <c r="B75" s="66">
        <v>2</v>
      </c>
      <c r="C75" s="65"/>
      <c r="D75" s="65"/>
      <c r="E75" s="72" t="s">
        <v>198</v>
      </c>
      <c r="F75" s="68" t="s">
        <v>199</v>
      </c>
      <c r="G75" s="17">
        <v>2</v>
      </c>
    </row>
    <row r="76" spans="1:7" ht="23.25" x14ac:dyDescent="0.5">
      <c r="A76" s="64" t="s">
        <v>58</v>
      </c>
      <c r="B76" s="66">
        <v>2</v>
      </c>
      <c r="C76" s="65"/>
      <c r="D76" s="65"/>
      <c r="E76" s="72" t="s">
        <v>200</v>
      </c>
      <c r="F76" s="68" t="s">
        <v>201</v>
      </c>
      <c r="G76" s="17">
        <v>2</v>
      </c>
    </row>
    <row r="77" spans="1:7" ht="23.25" x14ac:dyDescent="0.5">
      <c r="A77" s="64" t="s">
        <v>58</v>
      </c>
      <c r="B77" s="66">
        <v>2</v>
      </c>
      <c r="C77" s="65"/>
      <c r="D77" s="65"/>
      <c r="E77" s="74" t="s">
        <v>202</v>
      </c>
      <c r="F77" s="68" t="s">
        <v>203</v>
      </c>
      <c r="G77" s="71">
        <v>2</v>
      </c>
    </row>
    <row r="78" spans="1:7" ht="23.25" x14ac:dyDescent="0.5">
      <c r="A78" s="64" t="s">
        <v>58</v>
      </c>
      <c r="B78" s="66">
        <v>2</v>
      </c>
      <c r="C78" s="65"/>
      <c r="D78" s="65"/>
      <c r="E78" s="72" t="s">
        <v>204</v>
      </c>
      <c r="F78" s="68" t="s">
        <v>205</v>
      </c>
      <c r="G78" s="17">
        <v>1</v>
      </c>
    </row>
    <row r="79" spans="1:7" ht="23.25" x14ac:dyDescent="0.5">
      <c r="A79" s="64" t="s">
        <v>58</v>
      </c>
      <c r="B79" s="66">
        <v>2</v>
      </c>
      <c r="C79" s="65"/>
      <c r="D79" s="65"/>
      <c r="E79" s="72" t="s">
        <v>206</v>
      </c>
      <c r="F79" s="68" t="s">
        <v>207</v>
      </c>
      <c r="G79" s="17">
        <v>1</v>
      </c>
    </row>
    <row r="80" spans="1:7" ht="23.25" x14ac:dyDescent="0.5">
      <c r="A80" s="64" t="s">
        <v>58</v>
      </c>
      <c r="B80" s="66">
        <v>2</v>
      </c>
      <c r="C80" s="65"/>
      <c r="D80" s="65"/>
      <c r="E80" s="72" t="s">
        <v>208</v>
      </c>
      <c r="F80" s="68" t="s">
        <v>209</v>
      </c>
      <c r="G80" s="17">
        <v>1</v>
      </c>
    </row>
    <row r="81" spans="1:7" ht="23.25" x14ac:dyDescent="0.5">
      <c r="A81" s="64" t="s">
        <v>58</v>
      </c>
      <c r="B81" s="66">
        <v>2</v>
      </c>
      <c r="C81" s="65"/>
      <c r="D81" s="65"/>
      <c r="E81" s="72" t="s">
        <v>210</v>
      </c>
      <c r="F81" s="68" t="s">
        <v>211</v>
      </c>
      <c r="G81" s="17">
        <v>1</v>
      </c>
    </row>
    <row r="82" spans="1:7" ht="23.25" x14ac:dyDescent="0.5">
      <c r="A82" s="64" t="s">
        <v>58</v>
      </c>
      <c r="B82" s="66">
        <v>2</v>
      </c>
      <c r="C82" s="65"/>
      <c r="D82" s="65"/>
      <c r="E82" s="72" t="s">
        <v>212</v>
      </c>
      <c r="F82" s="68" t="s">
        <v>213</v>
      </c>
      <c r="G82" s="17">
        <v>1</v>
      </c>
    </row>
    <row r="83" spans="1:7" ht="23.25" x14ac:dyDescent="0.5">
      <c r="A83" s="64" t="s">
        <v>58</v>
      </c>
      <c r="B83" s="66">
        <v>2</v>
      </c>
      <c r="C83" s="65"/>
      <c r="D83" s="65"/>
      <c r="E83" s="72" t="s">
        <v>214</v>
      </c>
      <c r="F83" s="68" t="s">
        <v>215</v>
      </c>
      <c r="G83" s="17">
        <v>1</v>
      </c>
    </row>
    <row r="84" spans="1:7" ht="23.25" x14ac:dyDescent="0.5">
      <c r="A84" s="64" t="s">
        <v>58</v>
      </c>
      <c r="B84" s="66">
        <v>2</v>
      </c>
      <c r="C84" s="65"/>
      <c r="D84" s="65"/>
      <c r="E84" s="72" t="s">
        <v>216</v>
      </c>
      <c r="F84" s="68" t="s">
        <v>217</v>
      </c>
      <c r="G84" s="17">
        <v>1</v>
      </c>
    </row>
    <row r="85" spans="1:7" ht="23.25" x14ac:dyDescent="0.5">
      <c r="A85" s="64" t="s">
        <v>58</v>
      </c>
      <c r="B85" s="66">
        <v>2</v>
      </c>
      <c r="C85" s="65"/>
      <c r="D85" s="65"/>
      <c r="E85" s="72" t="s">
        <v>218</v>
      </c>
      <c r="F85" s="68" t="s">
        <v>219</v>
      </c>
      <c r="G85" s="17">
        <v>1</v>
      </c>
    </row>
    <row r="86" spans="1:7" ht="23.25" x14ac:dyDescent="0.5">
      <c r="A86" s="64" t="s">
        <v>58</v>
      </c>
      <c r="B86" s="66">
        <v>2</v>
      </c>
      <c r="C86" s="65"/>
      <c r="D86" s="65"/>
      <c r="E86" s="72" t="s">
        <v>220</v>
      </c>
      <c r="F86" s="68" t="s">
        <v>221</v>
      </c>
      <c r="G86" s="17">
        <v>1</v>
      </c>
    </row>
    <row r="87" spans="1:7" ht="23.25" x14ac:dyDescent="0.5">
      <c r="A87" s="64" t="s">
        <v>58</v>
      </c>
      <c r="B87" s="66">
        <v>2</v>
      </c>
      <c r="C87" s="65"/>
      <c r="D87" s="65"/>
      <c r="E87" s="72" t="s">
        <v>222</v>
      </c>
      <c r="F87" s="68" t="s">
        <v>223</v>
      </c>
      <c r="G87" s="17">
        <v>1</v>
      </c>
    </row>
    <row r="88" spans="1:7" ht="23.25" x14ac:dyDescent="0.5">
      <c r="A88" s="64" t="s">
        <v>58</v>
      </c>
      <c r="B88" s="66">
        <v>2</v>
      </c>
      <c r="C88" s="65"/>
      <c r="D88" s="65"/>
      <c r="E88" s="72" t="s">
        <v>224</v>
      </c>
      <c r="F88" s="68" t="s">
        <v>225</v>
      </c>
      <c r="G88" s="17">
        <v>1</v>
      </c>
    </row>
    <row r="89" spans="1:7" ht="23.25" x14ac:dyDescent="0.5">
      <c r="A89" s="64" t="s">
        <v>58</v>
      </c>
      <c r="B89" s="66">
        <v>2</v>
      </c>
      <c r="C89" s="65"/>
      <c r="D89" s="65"/>
      <c r="E89" s="72" t="s">
        <v>226</v>
      </c>
      <c r="F89" s="68" t="s">
        <v>227</v>
      </c>
      <c r="G89" s="17">
        <v>1</v>
      </c>
    </row>
    <row r="90" spans="1:7" ht="23.25" x14ac:dyDescent="0.5">
      <c r="A90" s="64" t="s">
        <v>58</v>
      </c>
      <c r="B90" s="66">
        <v>2</v>
      </c>
      <c r="C90" s="65"/>
      <c r="D90" s="65"/>
      <c r="E90" s="72" t="s">
        <v>228</v>
      </c>
      <c r="F90" s="68" t="s">
        <v>229</v>
      </c>
      <c r="G90" s="17">
        <v>1</v>
      </c>
    </row>
    <row r="91" spans="1:7" ht="23.25" x14ac:dyDescent="0.5">
      <c r="A91" s="64" t="s">
        <v>58</v>
      </c>
      <c r="B91" s="66">
        <v>2</v>
      </c>
      <c r="C91" s="65"/>
      <c r="D91" s="65"/>
      <c r="E91" s="72" t="s">
        <v>230</v>
      </c>
      <c r="F91" s="68" t="s">
        <v>231</v>
      </c>
      <c r="G91" s="17">
        <v>1</v>
      </c>
    </row>
    <row r="92" spans="1:7" ht="23.25" x14ac:dyDescent="0.5">
      <c r="A92" s="64" t="s">
        <v>58</v>
      </c>
      <c r="B92" s="66">
        <v>2</v>
      </c>
      <c r="C92" s="65"/>
      <c r="D92" s="65"/>
      <c r="E92" s="72" t="s">
        <v>232</v>
      </c>
      <c r="F92" s="68" t="s">
        <v>233</v>
      </c>
      <c r="G92" s="17">
        <v>1</v>
      </c>
    </row>
    <row r="93" spans="1:7" ht="23.25" x14ac:dyDescent="0.5">
      <c r="A93" s="64" t="s">
        <v>58</v>
      </c>
      <c r="B93" s="66">
        <v>2</v>
      </c>
      <c r="C93" s="65"/>
      <c r="D93" s="65"/>
      <c r="E93" s="72" t="s">
        <v>234</v>
      </c>
      <c r="F93" s="68" t="s">
        <v>235</v>
      </c>
      <c r="G93" s="17">
        <v>1</v>
      </c>
    </row>
    <row r="94" spans="1:7" ht="23.25" x14ac:dyDescent="0.5">
      <c r="A94" s="64" t="s">
        <v>58</v>
      </c>
      <c r="B94" s="66">
        <v>2</v>
      </c>
      <c r="C94" s="65"/>
      <c r="D94" s="65"/>
      <c r="E94" s="72" t="s">
        <v>236</v>
      </c>
      <c r="F94" s="68" t="s">
        <v>237</v>
      </c>
      <c r="G94" s="17">
        <v>1</v>
      </c>
    </row>
    <row r="95" spans="1:7" ht="23.25" x14ac:dyDescent="0.5">
      <c r="A95" s="64" t="s">
        <v>58</v>
      </c>
      <c r="B95" s="66">
        <v>2</v>
      </c>
      <c r="C95" s="65"/>
      <c r="D95" s="65"/>
      <c r="E95" s="72" t="s">
        <v>238</v>
      </c>
      <c r="F95" s="68" t="s">
        <v>239</v>
      </c>
      <c r="G95" s="17">
        <v>2</v>
      </c>
    </row>
    <row r="96" spans="1:7" ht="23.25" x14ac:dyDescent="0.5">
      <c r="A96" s="64" t="s">
        <v>58</v>
      </c>
      <c r="B96" s="66">
        <v>2</v>
      </c>
      <c r="C96" s="65"/>
      <c r="D96" s="65"/>
      <c r="E96" s="72" t="s">
        <v>240</v>
      </c>
      <c r="F96" s="68" t="s">
        <v>241</v>
      </c>
      <c r="G96" s="17">
        <v>2</v>
      </c>
    </row>
    <row r="97" spans="1:7" ht="23.25" x14ac:dyDescent="0.5">
      <c r="A97" s="64" t="s">
        <v>58</v>
      </c>
      <c r="B97" s="66">
        <v>2</v>
      </c>
      <c r="C97" s="65"/>
      <c r="D97" s="65"/>
      <c r="E97" s="72" t="s">
        <v>242</v>
      </c>
      <c r="F97" s="68" t="s">
        <v>243</v>
      </c>
      <c r="G97" s="17">
        <v>2</v>
      </c>
    </row>
    <row r="98" spans="1:7" ht="23.25" x14ac:dyDescent="0.5">
      <c r="A98" s="64" t="s">
        <v>58</v>
      </c>
      <c r="B98" s="66">
        <v>2</v>
      </c>
      <c r="C98" s="65"/>
      <c r="D98" s="65"/>
      <c r="E98" s="72" t="s">
        <v>244</v>
      </c>
      <c r="F98" s="68" t="s">
        <v>245</v>
      </c>
      <c r="G98" s="17">
        <v>2</v>
      </c>
    </row>
    <row r="99" spans="1:7" ht="23.25" x14ac:dyDescent="0.5">
      <c r="A99" s="64" t="s">
        <v>58</v>
      </c>
      <c r="B99" s="66">
        <v>2</v>
      </c>
      <c r="C99" s="65"/>
      <c r="D99" s="65"/>
      <c r="E99" s="72" t="s">
        <v>246</v>
      </c>
      <c r="F99" s="68" t="s">
        <v>247</v>
      </c>
      <c r="G99" s="17">
        <v>2</v>
      </c>
    </row>
    <row r="100" spans="1:7" ht="23.25" x14ac:dyDescent="0.5">
      <c r="A100" s="64" t="s">
        <v>58</v>
      </c>
      <c r="B100" s="66">
        <v>2</v>
      </c>
      <c r="C100" s="65"/>
      <c r="D100" s="65"/>
      <c r="E100" s="72" t="s">
        <v>248</v>
      </c>
      <c r="F100" s="68" t="s">
        <v>249</v>
      </c>
      <c r="G100" s="17">
        <v>2</v>
      </c>
    </row>
    <row r="101" spans="1:7" ht="23.25" x14ac:dyDescent="0.5">
      <c r="A101" s="64" t="s">
        <v>58</v>
      </c>
      <c r="B101" s="66">
        <v>2</v>
      </c>
      <c r="C101" s="65"/>
      <c r="D101" s="65"/>
      <c r="E101" s="72" t="s">
        <v>250</v>
      </c>
      <c r="F101" s="68" t="s">
        <v>251</v>
      </c>
      <c r="G101" s="17">
        <v>2</v>
      </c>
    </row>
    <row r="102" spans="1:7" ht="23.25" x14ac:dyDescent="0.5">
      <c r="A102" s="64" t="s">
        <v>58</v>
      </c>
      <c r="B102" s="66">
        <v>2</v>
      </c>
      <c r="C102" s="65"/>
      <c r="D102" s="65"/>
      <c r="E102" s="72" t="s">
        <v>252</v>
      </c>
      <c r="F102" s="68" t="s">
        <v>253</v>
      </c>
      <c r="G102" s="17">
        <v>2</v>
      </c>
    </row>
    <row r="103" spans="1:7" ht="23.25" x14ac:dyDescent="0.5">
      <c r="A103" s="64" t="s">
        <v>58</v>
      </c>
      <c r="B103" s="66">
        <v>2</v>
      </c>
      <c r="C103" s="65"/>
      <c r="D103" s="65"/>
      <c r="E103" s="72" t="s">
        <v>254</v>
      </c>
      <c r="F103" s="68" t="s">
        <v>255</v>
      </c>
      <c r="G103" s="17">
        <v>2</v>
      </c>
    </row>
    <row r="104" spans="1:7" ht="23.25" x14ac:dyDescent="0.5">
      <c r="A104" s="64" t="s">
        <v>58</v>
      </c>
      <c r="B104" s="66">
        <v>2</v>
      </c>
      <c r="C104" s="65"/>
      <c r="D104" s="65"/>
      <c r="E104" s="72" t="s">
        <v>256</v>
      </c>
      <c r="F104" s="68" t="s">
        <v>257</v>
      </c>
      <c r="G104" s="17">
        <v>2</v>
      </c>
    </row>
    <row r="105" spans="1:7" ht="23.25" x14ac:dyDescent="0.5">
      <c r="A105" s="64" t="s">
        <v>58</v>
      </c>
      <c r="B105" s="66">
        <v>2</v>
      </c>
      <c r="C105" s="65"/>
      <c r="D105" s="65"/>
      <c r="E105" s="72" t="s">
        <v>258</v>
      </c>
      <c r="F105" s="68" t="s">
        <v>259</v>
      </c>
      <c r="G105" s="17">
        <v>2</v>
      </c>
    </row>
    <row r="106" spans="1:7" ht="23.25" x14ac:dyDescent="0.5">
      <c r="A106" s="64" t="s">
        <v>58</v>
      </c>
      <c r="B106" s="66">
        <v>2</v>
      </c>
      <c r="C106" s="65"/>
      <c r="D106" s="65"/>
      <c r="E106" s="72" t="s">
        <v>260</v>
      </c>
      <c r="F106" s="68" t="s">
        <v>261</v>
      </c>
      <c r="G106" s="17">
        <v>2</v>
      </c>
    </row>
    <row r="107" spans="1:7" ht="23.25" x14ac:dyDescent="0.5">
      <c r="A107" s="64" t="s">
        <v>58</v>
      </c>
      <c r="B107" s="66">
        <v>2</v>
      </c>
      <c r="C107" s="65"/>
      <c r="D107" s="65"/>
      <c r="E107" s="75" t="s">
        <v>262</v>
      </c>
      <c r="F107" s="68" t="s">
        <v>263</v>
      </c>
      <c r="G107" s="17">
        <v>2</v>
      </c>
    </row>
    <row r="108" spans="1:7" ht="23.25" x14ac:dyDescent="0.5">
      <c r="A108" s="64" t="s">
        <v>58</v>
      </c>
      <c r="B108" s="66">
        <v>2</v>
      </c>
      <c r="C108" s="65"/>
      <c r="D108" s="65"/>
      <c r="E108" s="72" t="s">
        <v>264</v>
      </c>
      <c r="F108" s="68" t="s">
        <v>265</v>
      </c>
      <c r="G108" s="17">
        <v>2</v>
      </c>
    </row>
    <row r="109" spans="1:7" ht="23.25" x14ac:dyDescent="0.5">
      <c r="A109" s="64" t="s">
        <v>58</v>
      </c>
      <c r="B109" s="66">
        <v>2</v>
      </c>
      <c r="C109" s="65"/>
      <c r="D109" s="65"/>
      <c r="E109" s="72" t="s">
        <v>266</v>
      </c>
      <c r="F109" s="68" t="s">
        <v>267</v>
      </c>
      <c r="G109" s="17">
        <v>2</v>
      </c>
    </row>
    <row r="110" spans="1:7" ht="23.25" x14ac:dyDescent="0.5">
      <c r="A110" s="64" t="s">
        <v>58</v>
      </c>
      <c r="B110" s="66">
        <v>2</v>
      </c>
      <c r="C110" s="65"/>
      <c r="D110" s="65"/>
      <c r="E110" s="72" t="s">
        <v>268</v>
      </c>
      <c r="F110" s="68" t="s">
        <v>269</v>
      </c>
      <c r="G110" s="17">
        <v>2</v>
      </c>
    </row>
    <row r="111" spans="1:7" ht="23.25" x14ac:dyDescent="0.5">
      <c r="A111" s="64" t="s">
        <v>58</v>
      </c>
      <c r="B111" s="66">
        <v>2</v>
      </c>
      <c r="C111" s="65"/>
      <c r="D111" s="65"/>
      <c r="E111" s="72" t="s">
        <v>270</v>
      </c>
      <c r="F111" s="68" t="s">
        <v>271</v>
      </c>
      <c r="G111" s="17">
        <v>2</v>
      </c>
    </row>
    <row r="112" spans="1:7" ht="23.25" x14ac:dyDescent="0.5">
      <c r="A112" s="64" t="s">
        <v>58</v>
      </c>
      <c r="B112" s="66">
        <v>2</v>
      </c>
      <c r="C112" s="65"/>
      <c r="D112" s="65"/>
      <c r="E112" s="72" t="s">
        <v>272</v>
      </c>
      <c r="F112" s="68" t="s">
        <v>273</v>
      </c>
      <c r="G112" s="17">
        <v>2</v>
      </c>
    </row>
    <row r="113" spans="1:7" ht="23.25" x14ac:dyDescent="0.5">
      <c r="A113" s="64" t="s">
        <v>58</v>
      </c>
      <c r="B113" s="66">
        <v>2</v>
      </c>
      <c r="C113" s="65"/>
      <c r="D113" s="65"/>
      <c r="E113" s="72" t="s">
        <v>274</v>
      </c>
      <c r="F113" s="68" t="s">
        <v>275</v>
      </c>
      <c r="G113" s="17">
        <v>2</v>
      </c>
    </row>
    <row r="114" spans="1:7" ht="23.25" x14ac:dyDescent="0.5">
      <c r="A114" s="64" t="s">
        <v>58</v>
      </c>
      <c r="B114" s="66">
        <v>2</v>
      </c>
      <c r="C114" s="65"/>
      <c r="D114" s="65"/>
      <c r="E114" s="72" t="s">
        <v>276</v>
      </c>
      <c r="F114" s="68" t="s">
        <v>277</v>
      </c>
      <c r="G114" s="17">
        <v>2</v>
      </c>
    </row>
    <row r="115" spans="1:7" ht="23.25" x14ac:dyDescent="0.5">
      <c r="A115" s="64" t="s">
        <v>58</v>
      </c>
      <c r="B115" s="66">
        <v>2</v>
      </c>
      <c r="C115" s="65"/>
      <c r="D115" s="65"/>
      <c r="E115" s="72" t="s">
        <v>278</v>
      </c>
      <c r="F115" s="68" t="s">
        <v>279</v>
      </c>
      <c r="G115" s="17">
        <v>2</v>
      </c>
    </row>
    <row r="116" spans="1:7" ht="23.25" x14ac:dyDescent="0.5">
      <c r="A116" s="64" t="s">
        <v>58</v>
      </c>
      <c r="B116" s="66">
        <v>2</v>
      </c>
      <c r="C116" s="65"/>
      <c r="D116" s="65"/>
      <c r="E116" s="72" t="s">
        <v>280</v>
      </c>
      <c r="F116" s="68" t="s">
        <v>281</v>
      </c>
      <c r="G116" s="17">
        <v>2</v>
      </c>
    </row>
    <row r="117" spans="1:7" ht="23.25" x14ac:dyDescent="0.5">
      <c r="A117" s="64" t="s">
        <v>58</v>
      </c>
      <c r="B117" s="66">
        <v>2</v>
      </c>
      <c r="C117" s="65"/>
      <c r="D117" s="65"/>
      <c r="E117" s="72" t="s">
        <v>282</v>
      </c>
      <c r="F117" s="68" t="s">
        <v>283</v>
      </c>
      <c r="G117" s="17">
        <v>2</v>
      </c>
    </row>
    <row r="118" spans="1:7" ht="23.25" x14ac:dyDescent="0.5">
      <c r="A118" s="64" t="s">
        <v>58</v>
      </c>
      <c r="B118" s="66">
        <v>2</v>
      </c>
      <c r="C118" s="65"/>
      <c r="D118" s="65"/>
      <c r="E118" s="76" t="s">
        <v>284</v>
      </c>
      <c r="F118" s="68" t="s">
        <v>285</v>
      </c>
      <c r="G118" s="17">
        <v>2</v>
      </c>
    </row>
    <row r="119" spans="1:7" ht="23.25" x14ac:dyDescent="0.5">
      <c r="A119" s="64" t="s">
        <v>58</v>
      </c>
      <c r="B119" s="66">
        <v>2</v>
      </c>
      <c r="C119" s="65"/>
      <c r="D119" s="65"/>
      <c r="E119" s="77" t="s">
        <v>286</v>
      </c>
      <c r="F119" s="68" t="s">
        <v>287</v>
      </c>
      <c r="G119" s="17">
        <v>2</v>
      </c>
    </row>
    <row r="120" spans="1:7" ht="23.25" x14ac:dyDescent="0.5">
      <c r="A120" s="64" t="s">
        <v>58</v>
      </c>
      <c r="B120" s="66">
        <v>2</v>
      </c>
      <c r="C120" s="65"/>
      <c r="D120" s="65"/>
      <c r="E120" s="77" t="s">
        <v>288</v>
      </c>
      <c r="F120" s="68" t="s">
        <v>289</v>
      </c>
      <c r="G120" s="17">
        <v>2</v>
      </c>
    </row>
    <row r="121" spans="1:7" ht="23.25" x14ac:dyDescent="0.5">
      <c r="A121" s="64" t="s">
        <v>58</v>
      </c>
      <c r="B121" s="66">
        <v>2</v>
      </c>
      <c r="C121" s="65"/>
      <c r="D121" s="65"/>
      <c r="E121" s="78" t="s">
        <v>290</v>
      </c>
      <c r="F121" s="70" t="s">
        <v>291</v>
      </c>
      <c r="G121" s="71">
        <v>2</v>
      </c>
    </row>
    <row r="122" spans="1:7" ht="23.25" x14ac:dyDescent="0.5">
      <c r="A122" s="64" t="s">
        <v>58</v>
      </c>
      <c r="B122" s="66">
        <v>2</v>
      </c>
      <c r="C122" s="65"/>
      <c r="D122" s="65"/>
      <c r="E122" s="72" t="s">
        <v>292</v>
      </c>
      <c r="F122" s="68" t="s">
        <v>293</v>
      </c>
      <c r="G122" s="17">
        <v>1</v>
      </c>
    </row>
    <row r="123" spans="1:7" ht="23.25" x14ac:dyDescent="0.5">
      <c r="A123" s="64" t="s">
        <v>58</v>
      </c>
      <c r="B123" s="66">
        <v>2</v>
      </c>
      <c r="C123" s="65"/>
      <c r="D123" s="65"/>
      <c r="E123" s="72" t="s">
        <v>294</v>
      </c>
      <c r="F123" s="68" t="s">
        <v>295</v>
      </c>
      <c r="G123" s="17">
        <v>1</v>
      </c>
    </row>
    <row r="124" spans="1:7" ht="23.25" x14ac:dyDescent="0.5">
      <c r="A124" s="64" t="s">
        <v>58</v>
      </c>
      <c r="B124" s="66">
        <v>2</v>
      </c>
      <c r="C124" s="65"/>
      <c r="D124" s="65"/>
      <c r="E124" s="72" t="s">
        <v>296</v>
      </c>
      <c r="F124" s="68" t="s">
        <v>297</v>
      </c>
      <c r="G124" s="17">
        <v>1</v>
      </c>
    </row>
    <row r="125" spans="1:7" ht="23.25" x14ac:dyDescent="0.5">
      <c r="A125" s="64" t="s">
        <v>58</v>
      </c>
      <c r="B125" s="66">
        <v>2</v>
      </c>
      <c r="C125" s="65"/>
      <c r="D125" s="65"/>
      <c r="E125" s="72" t="s">
        <v>298</v>
      </c>
      <c r="F125" s="68" t="s">
        <v>299</v>
      </c>
      <c r="G125" s="17">
        <v>1</v>
      </c>
    </row>
    <row r="126" spans="1:7" ht="23.25" x14ac:dyDescent="0.5">
      <c r="A126" s="64" t="s">
        <v>58</v>
      </c>
      <c r="B126" s="66">
        <v>2</v>
      </c>
      <c r="C126" s="65"/>
      <c r="D126" s="65"/>
      <c r="E126" s="72" t="s">
        <v>300</v>
      </c>
      <c r="F126" s="68" t="s">
        <v>301</v>
      </c>
      <c r="G126" s="17">
        <v>1</v>
      </c>
    </row>
    <row r="127" spans="1:7" ht="23.25" x14ac:dyDescent="0.5">
      <c r="A127" s="64" t="s">
        <v>58</v>
      </c>
      <c r="B127" s="66">
        <v>2</v>
      </c>
      <c r="C127" s="65"/>
      <c r="D127" s="65"/>
      <c r="E127" s="72" t="s">
        <v>302</v>
      </c>
      <c r="F127" s="68" t="s">
        <v>303</v>
      </c>
      <c r="G127" s="17">
        <v>1</v>
      </c>
    </row>
    <row r="128" spans="1:7" ht="23.25" x14ac:dyDescent="0.5">
      <c r="A128" s="64" t="s">
        <v>58</v>
      </c>
      <c r="B128" s="66">
        <v>2</v>
      </c>
      <c r="C128" s="65"/>
      <c r="D128" s="65"/>
      <c r="E128" s="72" t="s">
        <v>304</v>
      </c>
      <c r="F128" s="68" t="s">
        <v>305</v>
      </c>
      <c r="G128" s="17">
        <v>1</v>
      </c>
    </row>
    <row r="129" spans="1:7" ht="23.25" x14ac:dyDescent="0.5">
      <c r="A129" s="64" t="s">
        <v>58</v>
      </c>
      <c r="B129" s="66">
        <v>2</v>
      </c>
      <c r="C129" s="65"/>
      <c r="D129" s="65"/>
      <c r="E129" s="72" t="s">
        <v>306</v>
      </c>
      <c r="F129" s="68" t="s">
        <v>307</v>
      </c>
      <c r="G129" s="17">
        <v>1</v>
      </c>
    </row>
    <row r="130" spans="1:7" ht="23.25" x14ac:dyDescent="0.5">
      <c r="A130" s="64" t="s">
        <v>58</v>
      </c>
      <c r="B130" s="66">
        <v>2</v>
      </c>
      <c r="C130" s="65"/>
      <c r="D130" s="65"/>
      <c r="E130" s="72" t="s">
        <v>308</v>
      </c>
      <c r="F130" s="68" t="s">
        <v>309</v>
      </c>
      <c r="G130" s="17">
        <v>1</v>
      </c>
    </row>
    <row r="131" spans="1:7" ht="23.25" x14ac:dyDescent="0.5">
      <c r="A131" s="64" t="s">
        <v>58</v>
      </c>
      <c r="B131" s="66">
        <v>2</v>
      </c>
      <c r="C131" s="65"/>
      <c r="D131" s="65"/>
      <c r="E131" s="72" t="s">
        <v>310</v>
      </c>
      <c r="F131" s="68" t="s">
        <v>311</v>
      </c>
      <c r="G131" s="17">
        <v>1</v>
      </c>
    </row>
    <row r="132" spans="1:7" ht="23.25" x14ac:dyDescent="0.5">
      <c r="A132" s="64" t="s">
        <v>58</v>
      </c>
      <c r="B132" s="66">
        <v>2</v>
      </c>
      <c r="C132" s="65"/>
      <c r="D132" s="65"/>
      <c r="E132" s="72" t="s">
        <v>312</v>
      </c>
      <c r="F132" s="68" t="s">
        <v>313</v>
      </c>
      <c r="G132" s="17">
        <v>1</v>
      </c>
    </row>
    <row r="133" spans="1:7" ht="23.25" x14ac:dyDescent="0.5">
      <c r="A133" s="64" t="s">
        <v>58</v>
      </c>
      <c r="B133" s="66">
        <v>2</v>
      </c>
      <c r="C133" s="65"/>
      <c r="D133" s="65"/>
      <c r="E133" s="72" t="s">
        <v>314</v>
      </c>
      <c r="F133" s="68" t="s">
        <v>315</v>
      </c>
      <c r="G133" s="17">
        <v>1</v>
      </c>
    </row>
    <row r="134" spans="1:7" ht="23.25" x14ac:dyDescent="0.5">
      <c r="A134" s="64" t="s">
        <v>58</v>
      </c>
      <c r="B134" s="66">
        <v>2</v>
      </c>
      <c r="C134" s="65"/>
      <c r="D134" s="65"/>
      <c r="E134" s="72" t="s">
        <v>316</v>
      </c>
      <c r="F134" s="68" t="s">
        <v>317</v>
      </c>
      <c r="G134" s="17">
        <v>1</v>
      </c>
    </row>
    <row r="135" spans="1:7" ht="23.25" x14ac:dyDescent="0.5">
      <c r="A135" s="64" t="s">
        <v>58</v>
      </c>
      <c r="B135" s="66">
        <v>2</v>
      </c>
      <c r="C135" s="65"/>
      <c r="D135" s="65"/>
      <c r="E135" s="72" t="s">
        <v>318</v>
      </c>
      <c r="F135" s="68" t="s">
        <v>319</v>
      </c>
      <c r="G135" s="17">
        <v>1</v>
      </c>
    </row>
    <row r="136" spans="1:7" ht="23.25" x14ac:dyDescent="0.5">
      <c r="A136" s="64" t="s">
        <v>58</v>
      </c>
      <c r="B136" s="66">
        <v>2</v>
      </c>
      <c r="C136" s="65"/>
      <c r="D136" s="65"/>
      <c r="E136" s="72" t="s">
        <v>320</v>
      </c>
      <c r="F136" s="68" t="s">
        <v>321</v>
      </c>
      <c r="G136" s="17">
        <v>1</v>
      </c>
    </row>
    <row r="137" spans="1:7" ht="23.25" x14ac:dyDescent="0.5">
      <c r="A137" s="64" t="s">
        <v>58</v>
      </c>
      <c r="B137" s="66">
        <v>2</v>
      </c>
      <c r="C137" s="65"/>
      <c r="D137" s="65"/>
      <c r="E137" s="75" t="s">
        <v>322</v>
      </c>
      <c r="F137" s="68" t="s">
        <v>323</v>
      </c>
      <c r="G137" s="17">
        <v>1</v>
      </c>
    </row>
    <row r="138" spans="1:7" ht="23.25" x14ac:dyDescent="0.5">
      <c r="A138" s="64" t="s">
        <v>58</v>
      </c>
      <c r="B138" s="66">
        <v>2</v>
      </c>
      <c r="C138" s="65"/>
      <c r="D138" s="65"/>
      <c r="E138" s="72" t="s">
        <v>324</v>
      </c>
      <c r="F138" s="68" t="s">
        <v>325</v>
      </c>
      <c r="G138" s="17">
        <v>1</v>
      </c>
    </row>
    <row r="139" spans="1:7" ht="23.25" x14ac:dyDescent="0.5">
      <c r="A139" s="64" t="s">
        <v>58</v>
      </c>
      <c r="B139" s="66">
        <v>2</v>
      </c>
      <c r="C139" s="65"/>
      <c r="D139" s="65"/>
      <c r="E139" s="73" t="s">
        <v>326</v>
      </c>
      <c r="F139" s="68" t="s">
        <v>327</v>
      </c>
      <c r="G139" s="17">
        <v>1</v>
      </c>
    </row>
    <row r="140" spans="1:7" ht="23.25" x14ac:dyDescent="0.5">
      <c r="A140" s="64" t="s">
        <v>58</v>
      </c>
      <c r="B140" s="66">
        <v>2</v>
      </c>
      <c r="C140" s="65"/>
      <c r="D140" s="65"/>
      <c r="E140" s="73" t="s">
        <v>328</v>
      </c>
      <c r="F140" s="68" t="s">
        <v>329</v>
      </c>
      <c r="G140" s="17">
        <v>1</v>
      </c>
    </row>
    <row r="141" spans="1:7" ht="23.25" x14ac:dyDescent="0.5">
      <c r="A141" s="64" t="s">
        <v>58</v>
      </c>
      <c r="B141" s="66">
        <v>2</v>
      </c>
      <c r="C141" s="65"/>
      <c r="D141" s="65"/>
      <c r="E141" s="73" t="s">
        <v>330</v>
      </c>
      <c r="F141" s="68" t="s">
        <v>331</v>
      </c>
      <c r="G141" s="17">
        <v>1</v>
      </c>
    </row>
    <row r="142" spans="1:7" ht="23.25" x14ac:dyDescent="0.5">
      <c r="A142" s="64" t="s">
        <v>58</v>
      </c>
      <c r="B142" s="66">
        <v>2</v>
      </c>
      <c r="C142" s="65"/>
      <c r="D142" s="65"/>
      <c r="E142" s="73" t="s">
        <v>332</v>
      </c>
      <c r="F142" s="68" t="s">
        <v>333</v>
      </c>
      <c r="G142" s="17">
        <v>1</v>
      </c>
    </row>
    <row r="143" spans="1:7" ht="23.25" x14ac:dyDescent="0.5">
      <c r="A143" s="64" t="s">
        <v>58</v>
      </c>
      <c r="B143" s="66">
        <v>2</v>
      </c>
      <c r="C143" s="65"/>
      <c r="D143" s="65"/>
      <c r="E143" s="73" t="s">
        <v>334</v>
      </c>
      <c r="F143" s="68" t="s">
        <v>335</v>
      </c>
      <c r="G143" s="17">
        <v>1</v>
      </c>
    </row>
    <row r="144" spans="1:7" ht="23.25" x14ac:dyDescent="0.5">
      <c r="A144" s="64" t="s">
        <v>58</v>
      </c>
      <c r="B144" s="66">
        <v>2</v>
      </c>
      <c r="C144" s="65"/>
      <c r="D144" s="65"/>
      <c r="E144" s="72" t="s">
        <v>336</v>
      </c>
      <c r="F144" s="68" t="s">
        <v>337</v>
      </c>
      <c r="G144" s="17">
        <v>2</v>
      </c>
    </row>
    <row r="145" spans="1:7" ht="23.25" x14ac:dyDescent="0.5">
      <c r="A145" s="64" t="s">
        <v>58</v>
      </c>
      <c r="B145" s="66">
        <v>2</v>
      </c>
      <c r="C145" s="65"/>
      <c r="D145" s="65"/>
      <c r="E145" s="72" t="s">
        <v>338</v>
      </c>
      <c r="F145" s="68" t="s">
        <v>339</v>
      </c>
      <c r="G145" s="17">
        <v>2</v>
      </c>
    </row>
    <row r="146" spans="1:7" ht="23.25" x14ac:dyDescent="0.5">
      <c r="A146" s="64" t="s">
        <v>58</v>
      </c>
      <c r="B146" s="66">
        <v>2</v>
      </c>
      <c r="C146" s="65"/>
      <c r="D146" s="65"/>
      <c r="E146" s="72" t="s">
        <v>340</v>
      </c>
      <c r="F146" s="68" t="s">
        <v>341</v>
      </c>
      <c r="G146" s="17">
        <v>2</v>
      </c>
    </row>
    <row r="147" spans="1:7" ht="23.25" x14ac:dyDescent="0.5">
      <c r="A147" s="64" t="s">
        <v>58</v>
      </c>
      <c r="B147" s="66">
        <v>2</v>
      </c>
      <c r="C147" s="65"/>
      <c r="D147" s="65"/>
      <c r="E147" s="72" t="s">
        <v>342</v>
      </c>
      <c r="F147" s="68" t="s">
        <v>343</v>
      </c>
      <c r="G147" s="17">
        <v>2</v>
      </c>
    </row>
    <row r="148" spans="1:7" ht="23.25" x14ac:dyDescent="0.5">
      <c r="A148" s="64" t="s">
        <v>58</v>
      </c>
      <c r="B148" s="66">
        <v>2</v>
      </c>
      <c r="C148" s="65"/>
      <c r="D148" s="65"/>
      <c r="E148" s="72" t="s">
        <v>344</v>
      </c>
      <c r="F148" s="68" t="s">
        <v>345</v>
      </c>
      <c r="G148" s="17">
        <v>2</v>
      </c>
    </row>
    <row r="149" spans="1:7" ht="23.25" x14ac:dyDescent="0.5">
      <c r="A149" s="64" t="s">
        <v>58</v>
      </c>
      <c r="B149" s="66">
        <v>2</v>
      </c>
      <c r="C149" s="65"/>
      <c r="D149" s="65"/>
      <c r="E149" s="72" t="s">
        <v>346</v>
      </c>
      <c r="F149" s="68" t="s">
        <v>347</v>
      </c>
      <c r="G149" s="17">
        <v>2</v>
      </c>
    </row>
    <row r="150" spans="1:7" ht="23.25" x14ac:dyDescent="0.5">
      <c r="A150" s="64" t="s">
        <v>58</v>
      </c>
      <c r="B150" s="66">
        <v>2</v>
      </c>
      <c r="C150" s="65"/>
      <c r="D150" s="65"/>
      <c r="E150" s="72" t="s">
        <v>348</v>
      </c>
      <c r="F150" s="68" t="s">
        <v>349</v>
      </c>
      <c r="G150" s="17">
        <v>2</v>
      </c>
    </row>
    <row r="151" spans="1:7" ht="23.25" x14ac:dyDescent="0.5">
      <c r="A151" s="64" t="s">
        <v>58</v>
      </c>
      <c r="B151" s="66">
        <v>2</v>
      </c>
      <c r="C151" s="65"/>
      <c r="D151" s="65"/>
      <c r="E151" s="72" t="s">
        <v>350</v>
      </c>
      <c r="F151" s="68" t="s">
        <v>351</v>
      </c>
      <c r="G151" s="17">
        <v>2</v>
      </c>
    </row>
    <row r="152" spans="1:7" ht="23.25" x14ac:dyDescent="0.5">
      <c r="A152" s="64" t="s">
        <v>58</v>
      </c>
      <c r="B152" s="66">
        <v>2</v>
      </c>
      <c r="C152" s="65"/>
      <c r="D152" s="65"/>
      <c r="E152" s="72" t="s">
        <v>352</v>
      </c>
      <c r="F152" s="68" t="s">
        <v>353</v>
      </c>
      <c r="G152" s="17">
        <v>2</v>
      </c>
    </row>
    <row r="153" spans="1:7" ht="23.25" x14ac:dyDescent="0.5">
      <c r="A153" s="64" t="s">
        <v>58</v>
      </c>
      <c r="B153" s="66">
        <v>2</v>
      </c>
      <c r="C153" s="65"/>
      <c r="D153" s="65"/>
      <c r="E153" s="72" t="s">
        <v>354</v>
      </c>
      <c r="F153" s="68" t="s">
        <v>355</v>
      </c>
      <c r="G153" s="17">
        <v>2</v>
      </c>
    </row>
    <row r="154" spans="1:7" ht="23.25" x14ac:dyDescent="0.5">
      <c r="A154" s="64" t="s">
        <v>58</v>
      </c>
      <c r="B154" s="66">
        <v>2</v>
      </c>
      <c r="C154" s="65"/>
      <c r="D154" s="65"/>
      <c r="E154" s="72" t="s">
        <v>356</v>
      </c>
      <c r="F154" s="68" t="s">
        <v>357</v>
      </c>
      <c r="G154" s="17">
        <v>2</v>
      </c>
    </row>
    <row r="155" spans="1:7" ht="23.25" x14ac:dyDescent="0.5">
      <c r="A155" s="64" t="s">
        <v>58</v>
      </c>
      <c r="B155" s="66">
        <v>2</v>
      </c>
      <c r="C155" s="65"/>
      <c r="D155" s="65"/>
      <c r="E155" s="72" t="s">
        <v>358</v>
      </c>
      <c r="F155" s="68" t="s">
        <v>359</v>
      </c>
      <c r="G155" s="17">
        <v>2</v>
      </c>
    </row>
    <row r="156" spans="1:7" ht="23.25" x14ac:dyDescent="0.5">
      <c r="A156" s="64" t="s">
        <v>58</v>
      </c>
      <c r="B156" s="66">
        <v>2</v>
      </c>
      <c r="C156" s="65"/>
      <c r="D156" s="65"/>
      <c r="E156" s="73" t="s">
        <v>360</v>
      </c>
      <c r="F156" s="68" t="s">
        <v>361</v>
      </c>
      <c r="G156" s="17">
        <v>2</v>
      </c>
    </row>
    <row r="157" spans="1:7" ht="23.25" x14ac:dyDescent="0.5">
      <c r="A157" s="64" t="s">
        <v>58</v>
      </c>
      <c r="B157" s="66">
        <v>2</v>
      </c>
      <c r="C157" s="65"/>
      <c r="D157" s="65"/>
      <c r="E157" s="78" t="s">
        <v>362</v>
      </c>
      <c r="F157" s="70" t="s">
        <v>363</v>
      </c>
      <c r="G157" s="71">
        <v>2</v>
      </c>
    </row>
    <row r="158" spans="1:7" ht="23.25" x14ac:dyDescent="0.5">
      <c r="A158" s="64" t="s">
        <v>58</v>
      </c>
      <c r="B158" s="66">
        <v>2</v>
      </c>
      <c r="C158" s="65"/>
      <c r="D158" s="65"/>
      <c r="E158" s="72" t="s">
        <v>364</v>
      </c>
      <c r="F158" s="68" t="s">
        <v>365</v>
      </c>
      <c r="G158" s="17">
        <v>1</v>
      </c>
    </row>
    <row r="159" spans="1:7" ht="23.25" x14ac:dyDescent="0.5">
      <c r="A159" s="64" t="s">
        <v>58</v>
      </c>
      <c r="B159" s="66">
        <v>2</v>
      </c>
      <c r="C159" s="65"/>
      <c r="D159" s="65"/>
      <c r="E159" s="72" t="s">
        <v>366</v>
      </c>
      <c r="F159" s="68" t="s">
        <v>367</v>
      </c>
      <c r="G159" s="17">
        <v>1</v>
      </c>
    </row>
    <row r="160" spans="1:7" ht="23.25" x14ac:dyDescent="0.5">
      <c r="A160" s="64" t="s">
        <v>58</v>
      </c>
      <c r="B160" s="66">
        <v>2</v>
      </c>
      <c r="C160" s="65"/>
      <c r="D160" s="65"/>
      <c r="E160" s="72" t="s">
        <v>368</v>
      </c>
      <c r="F160" s="68" t="s">
        <v>369</v>
      </c>
      <c r="G160" s="17">
        <v>1</v>
      </c>
    </row>
    <row r="161" spans="1:7" ht="23.25" x14ac:dyDescent="0.5">
      <c r="A161" s="64" t="s">
        <v>58</v>
      </c>
      <c r="B161" s="66">
        <v>2</v>
      </c>
      <c r="C161" s="65"/>
      <c r="D161" s="65"/>
      <c r="E161" s="72" t="s">
        <v>370</v>
      </c>
      <c r="F161" s="68" t="s">
        <v>371</v>
      </c>
      <c r="G161" s="17">
        <v>1</v>
      </c>
    </row>
    <row r="162" spans="1:7" ht="23.25" x14ac:dyDescent="0.5">
      <c r="A162" s="64" t="s">
        <v>58</v>
      </c>
      <c r="B162" s="66">
        <v>2</v>
      </c>
      <c r="C162" s="65"/>
      <c r="D162" s="65"/>
      <c r="E162" s="72" t="s">
        <v>372</v>
      </c>
      <c r="F162" s="68" t="s">
        <v>373</v>
      </c>
      <c r="G162" s="17">
        <v>1</v>
      </c>
    </row>
    <row r="163" spans="1:7" ht="23.25" x14ac:dyDescent="0.5">
      <c r="A163" s="64" t="s">
        <v>58</v>
      </c>
      <c r="B163" s="66">
        <v>2</v>
      </c>
      <c r="C163" s="65"/>
      <c r="D163" s="65"/>
      <c r="E163" s="72" t="s">
        <v>374</v>
      </c>
      <c r="F163" s="68" t="s">
        <v>375</v>
      </c>
      <c r="G163" s="17">
        <v>1</v>
      </c>
    </row>
    <row r="164" spans="1:7" ht="23.25" x14ac:dyDescent="0.5">
      <c r="A164" s="64" t="s">
        <v>58</v>
      </c>
      <c r="B164" s="66">
        <v>2</v>
      </c>
      <c r="C164" s="65"/>
      <c r="D164" s="65"/>
      <c r="E164" s="72" t="s">
        <v>376</v>
      </c>
      <c r="F164" s="68" t="s">
        <v>377</v>
      </c>
      <c r="G164" s="17">
        <v>1</v>
      </c>
    </row>
    <row r="165" spans="1:7" ht="23.25" x14ac:dyDescent="0.5">
      <c r="A165" s="64" t="s">
        <v>58</v>
      </c>
      <c r="B165" s="66">
        <v>2</v>
      </c>
      <c r="C165" s="65"/>
      <c r="D165" s="65"/>
      <c r="E165" s="72" t="s">
        <v>378</v>
      </c>
      <c r="F165" s="68" t="s">
        <v>379</v>
      </c>
      <c r="G165" s="17">
        <v>1</v>
      </c>
    </row>
    <row r="166" spans="1:7" ht="23.25" x14ac:dyDescent="0.5">
      <c r="A166" s="64" t="s">
        <v>58</v>
      </c>
      <c r="B166" s="66">
        <v>2</v>
      </c>
      <c r="C166" s="65"/>
      <c r="D166" s="65"/>
      <c r="E166" s="72" t="s">
        <v>380</v>
      </c>
      <c r="F166" s="68" t="s">
        <v>381</v>
      </c>
      <c r="G166" s="17">
        <v>1</v>
      </c>
    </row>
    <row r="167" spans="1:7" ht="23.25" x14ac:dyDescent="0.5">
      <c r="A167" s="64" t="s">
        <v>58</v>
      </c>
      <c r="B167" s="66">
        <v>2</v>
      </c>
      <c r="C167" s="65"/>
      <c r="D167" s="65"/>
      <c r="E167" s="72" t="s">
        <v>382</v>
      </c>
      <c r="F167" s="68" t="s">
        <v>383</v>
      </c>
      <c r="G167" s="17">
        <v>1</v>
      </c>
    </row>
    <row r="168" spans="1:7" ht="23.25" x14ac:dyDescent="0.5">
      <c r="A168" s="64" t="s">
        <v>58</v>
      </c>
      <c r="B168" s="66">
        <v>2</v>
      </c>
      <c r="C168" s="65"/>
      <c r="D168" s="65"/>
      <c r="E168" s="72" t="s">
        <v>384</v>
      </c>
      <c r="F168" s="68" t="s">
        <v>385</v>
      </c>
      <c r="G168" s="17">
        <v>1</v>
      </c>
    </row>
    <row r="169" spans="1:7" ht="23.25" x14ac:dyDescent="0.5">
      <c r="A169" s="64" t="s">
        <v>58</v>
      </c>
      <c r="B169" s="66">
        <v>2</v>
      </c>
      <c r="C169" s="65"/>
      <c r="D169" s="65"/>
      <c r="E169" s="72" t="s">
        <v>386</v>
      </c>
      <c r="F169" s="68" t="s">
        <v>387</v>
      </c>
      <c r="G169" s="17">
        <v>1</v>
      </c>
    </row>
    <row r="170" spans="1:7" ht="23.25" x14ac:dyDescent="0.5">
      <c r="A170" s="64" t="s">
        <v>58</v>
      </c>
      <c r="B170" s="66">
        <v>2</v>
      </c>
      <c r="C170" s="65"/>
      <c r="D170" s="65"/>
      <c r="E170" s="72" t="s">
        <v>388</v>
      </c>
      <c r="F170" s="68" t="s">
        <v>389</v>
      </c>
      <c r="G170" s="17">
        <v>1</v>
      </c>
    </row>
    <row r="171" spans="1:7" ht="23.25" x14ac:dyDescent="0.5">
      <c r="A171" s="64" t="s">
        <v>58</v>
      </c>
      <c r="B171" s="66">
        <v>2</v>
      </c>
      <c r="C171" s="65"/>
      <c r="D171" s="65"/>
      <c r="E171" s="72" t="s">
        <v>390</v>
      </c>
      <c r="F171" s="68" t="s">
        <v>391</v>
      </c>
      <c r="G171" s="17">
        <v>1</v>
      </c>
    </row>
    <row r="172" spans="1:7" ht="23.25" x14ac:dyDescent="0.5">
      <c r="A172" s="64" t="s">
        <v>58</v>
      </c>
      <c r="B172" s="66">
        <v>2</v>
      </c>
      <c r="C172" s="65"/>
      <c r="D172" s="65"/>
      <c r="E172" s="72" t="s">
        <v>392</v>
      </c>
      <c r="F172" s="68" t="s">
        <v>393</v>
      </c>
      <c r="G172" s="17">
        <v>1</v>
      </c>
    </row>
    <row r="173" spans="1:7" ht="23.25" x14ac:dyDescent="0.5">
      <c r="A173" s="64" t="s">
        <v>58</v>
      </c>
      <c r="B173" s="66">
        <v>2</v>
      </c>
      <c r="C173" s="65"/>
      <c r="D173" s="65"/>
      <c r="E173" s="72" t="s">
        <v>394</v>
      </c>
      <c r="F173" s="68" t="s">
        <v>395</v>
      </c>
      <c r="G173" s="17">
        <v>1</v>
      </c>
    </row>
    <row r="174" spans="1:7" ht="23.25" x14ac:dyDescent="0.5">
      <c r="A174" s="64" t="s">
        <v>58</v>
      </c>
      <c r="B174" s="66">
        <v>2</v>
      </c>
      <c r="C174" s="65"/>
      <c r="D174" s="65"/>
      <c r="E174" s="72" t="s">
        <v>396</v>
      </c>
      <c r="F174" s="68" t="s">
        <v>397</v>
      </c>
      <c r="G174" s="17">
        <v>1</v>
      </c>
    </row>
    <row r="175" spans="1:7" ht="23.25" x14ac:dyDescent="0.5">
      <c r="A175" s="64" t="s">
        <v>58</v>
      </c>
      <c r="B175" s="66">
        <v>2</v>
      </c>
      <c r="C175" s="65"/>
      <c r="D175" s="65"/>
      <c r="E175" s="72" t="s">
        <v>398</v>
      </c>
      <c r="F175" s="68" t="s">
        <v>399</v>
      </c>
      <c r="G175" s="17">
        <v>1</v>
      </c>
    </row>
    <row r="176" spans="1:7" ht="23.25" x14ac:dyDescent="0.5">
      <c r="A176" s="64" t="s">
        <v>58</v>
      </c>
      <c r="B176" s="66">
        <v>2</v>
      </c>
      <c r="C176" s="65"/>
      <c r="D176" s="65"/>
      <c r="E176" s="72" t="s">
        <v>400</v>
      </c>
      <c r="F176" s="68" t="s">
        <v>401</v>
      </c>
      <c r="G176" s="17">
        <v>1</v>
      </c>
    </row>
    <row r="177" spans="1:7" ht="23.25" x14ac:dyDescent="0.5">
      <c r="A177" s="64" t="s">
        <v>58</v>
      </c>
      <c r="B177" s="66">
        <v>2</v>
      </c>
      <c r="C177" s="65"/>
      <c r="D177" s="65"/>
      <c r="E177" s="72" t="s">
        <v>402</v>
      </c>
      <c r="F177" s="68" t="s">
        <v>403</v>
      </c>
      <c r="G177" s="17">
        <v>1</v>
      </c>
    </row>
    <row r="178" spans="1:7" ht="23.25" x14ac:dyDescent="0.5">
      <c r="A178" s="64" t="s">
        <v>58</v>
      </c>
      <c r="B178" s="66">
        <v>2</v>
      </c>
      <c r="C178" s="65"/>
      <c r="D178" s="65"/>
      <c r="E178" s="72" t="s">
        <v>404</v>
      </c>
      <c r="F178" s="68" t="s">
        <v>405</v>
      </c>
      <c r="G178" s="17">
        <v>1</v>
      </c>
    </row>
    <row r="179" spans="1:7" ht="23.25" x14ac:dyDescent="0.5">
      <c r="A179" s="64" t="s">
        <v>58</v>
      </c>
      <c r="B179" s="66">
        <v>2</v>
      </c>
      <c r="C179" s="65"/>
      <c r="D179" s="65"/>
      <c r="E179" s="72" t="s">
        <v>406</v>
      </c>
      <c r="F179" s="68" t="s">
        <v>407</v>
      </c>
      <c r="G179" s="17">
        <v>1</v>
      </c>
    </row>
    <row r="180" spans="1:7" ht="23.25" x14ac:dyDescent="0.5">
      <c r="A180" s="64" t="s">
        <v>58</v>
      </c>
      <c r="B180" s="66">
        <v>2</v>
      </c>
      <c r="C180" s="65"/>
      <c r="D180" s="65"/>
      <c r="E180" s="73" t="s">
        <v>408</v>
      </c>
      <c r="F180" s="68" t="s">
        <v>409</v>
      </c>
      <c r="G180" s="17">
        <v>1</v>
      </c>
    </row>
    <row r="181" spans="1:7" ht="23.25" x14ac:dyDescent="0.5">
      <c r="A181" s="64" t="s">
        <v>58</v>
      </c>
      <c r="B181" s="66">
        <v>2</v>
      </c>
      <c r="C181" s="65"/>
      <c r="D181" s="65"/>
      <c r="E181" s="73" t="s">
        <v>410</v>
      </c>
      <c r="F181" s="68" t="s">
        <v>411</v>
      </c>
      <c r="G181" s="17">
        <v>1</v>
      </c>
    </row>
    <row r="182" spans="1:7" ht="23.25" x14ac:dyDescent="0.5">
      <c r="A182" s="64" t="s">
        <v>58</v>
      </c>
      <c r="B182" s="66">
        <v>2</v>
      </c>
      <c r="C182" s="65"/>
      <c r="D182" s="65"/>
      <c r="E182" s="73" t="s">
        <v>412</v>
      </c>
      <c r="F182" s="68" t="s">
        <v>413</v>
      </c>
      <c r="G182" s="17">
        <v>1</v>
      </c>
    </row>
    <row r="183" spans="1:7" ht="23.25" x14ac:dyDescent="0.5">
      <c r="A183" s="64" t="s">
        <v>58</v>
      </c>
      <c r="B183" s="66">
        <v>2</v>
      </c>
      <c r="C183" s="65"/>
      <c r="D183" s="65"/>
      <c r="E183" s="73" t="s">
        <v>414</v>
      </c>
      <c r="F183" s="68" t="s">
        <v>415</v>
      </c>
      <c r="G183" s="17">
        <v>1</v>
      </c>
    </row>
    <row r="184" spans="1:7" ht="23.25" x14ac:dyDescent="0.5">
      <c r="A184" s="64" t="s">
        <v>58</v>
      </c>
      <c r="B184" s="66">
        <v>2</v>
      </c>
      <c r="C184" s="65"/>
      <c r="D184" s="65"/>
      <c r="E184" s="73" t="s">
        <v>416</v>
      </c>
      <c r="F184" s="68" t="s">
        <v>417</v>
      </c>
      <c r="G184" s="17">
        <v>1</v>
      </c>
    </row>
    <row r="185" spans="1:7" ht="23.25" x14ac:dyDescent="0.5">
      <c r="A185" s="64" t="s">
        <v>58</v>
      </c>
      <c r="B185" s="66">
        <v>2</v>
      </c>
      <c r="C185" s="65"/>
      <c r="D185" s="65"/>
      <c r="E185" s="73" t="s">
        <v>418</v>
      </c>
      <c r="F185" s="68" t="s">
        <v>419</v>
      </c>
      <c r="G185" s="17">
        <v>1</v>
      </c>
    </row>
    <row r="186" spans="1:7" ht="23.25" x14ac:dyDescent="0.5">
      <c r="A186" s="64" t="s">
        <v>58</v>
      </c>
      <c r="B186" s="66">
        <v>2</v>
      </c>
      <c r="C186" s="65"/>
      <c r="D186" s="65"/>
      <c r="E186" s="73" t="s">
        <v>420</v>
      </c>
      <c r="F186" s="68" t="s">
        <v>421</v>
      </c>
      <c r="G186" s="17">
        <v>1</v>
      </c>
    </row>
    <row r="187" spans="1:7" ht="23.25" x14ac:dyDescent="0.5">
      <c r="A187" s="64" t="s">
        <v>58</v>
      </c>
      <c r="B187" s="66">
        <v>2</v>
      </c>
      <c r="C187" s="65"/>
      <c r="D187" s="65"/>
      <c r="E187" s="72" t="s">
        <v>422</v>
      </c>
      <c r="F187" s="68" t="s">
        <v>423</v>
      </c>
      <c r="G187" s="17">
        <v>2</v>
      </c>
    </row>
    <row r="188" spans="1:7" ht="23.25" x14ac:dyDescent="0.5">
      <c r="A188" s="64" t="s">
        <v>58</v>
      </c>
      <c r="B188" s="66">
        <v>2</v>
      </c>
      <c r="C188" s="65"/>
      <c r="D188" s="65"/>
      <c r="E188" s="72" t="s">
        <v>424</v>
      </c>
      <c r="F188" s="68" t="s">
        <v>425</v>
      </c>
      <c r="G188" s="17">
        <v>2</v>
      </c>
    </row>
    <row r="189" spans="1:7" ht="23.25" x14ac:dyDescent="0.5">
      <c r="A189" s="64" t="s">
        <v>58</v>
      </c>
      <c r="B189" s="66">
        <v>2</v>
      </c>
      <c r="C189" s="65"/>
      <c r="D189" s="65"/>
      <c r="E189" s="72" t="s">
        <v>426</v>
      </c>
      <c r="F189" s="68" t="s">
        <v>427</v>
      </c>
      <c r="G189" s="17">
        <v>2</v>
      </c>
    </row>
    <row r="190" spans="1:7" ht="23.25" x14ac:dyDescent="0.5">
      <c r="A190" s="64" t="s">
        <v>58</v>
      </c>
      <c r="B190" s="66">
        <v>2</v>
      </c>
      <c r="C190" s="65"/>
      <c r="D190" s="65"/>
      <c r="E190" s="72" t="s">
        <v>428</v>
      </c>
      <c r="F190" s="68" t="s">
        <v>429</v>
      </c>
      <c r="G190" s="17">
        <v>2</v>
      </c>
    </row>
    <row r="191" spans="1:7" ht="23.25" x14ac:dyDescent="0.5">
      <c r="A191" s="64" t="s">
        <v>58</v>
      </c>
      <c r="B191" s="66">
        <v>2</v>
      </c>
      <c r="C191" s="65"/>
      <c r="D191" s="65"/>
      <c r="E191" s="72" t="s">
        <v>430</v>
      </c>
      <c r="F191" s="68" t="s">
        <v>431</v>
      </c>
      <c r="G191" s="17">
        <v>2</v>
      </c>
    </row>
    <row r="192" spans="1:7" ht="23.25" x14ac:dyDescent="0.5">
      <c r="A192" s="64" t="s">
        <v>58</v>
      </c>
      <c r="B192" s="66">
        <v>2</v>
      </c>
      <c r="C192" s="65"/>
      <c r="D192" s="65"/>
      <c r="E192" s="72" t="s">
        <v>432</v>
      </c>
      <c r="F192" s="68" t="s">
        <v>433</v>
      </c>
      <c r="G192" s="17">
        <v>2</v>
      </c>
    </row>
    <row r="193" spans="1:7" ht="23.25" x14ac:dyDescent="0.5">
      <c r="A193" s="64" t="s">
        <v>58</v>
      </c>
      <c r="B193" s="66">
        <v>2</v>
      </c>
      <c r="C193" s="65"/>
      <c r="D193" s="65"/>
      <c r="E193" s="72" t="s">
        <v>434</v>
      </c>
      <c r="F193" s="68" t="s">
        <v>435</v>
      </c>
      <c r="G193" s="17">
        <v>2</v>
      </c>
    </row>
    <row r="194" spans="1:7" ht="23.25" x14ac:dyDescent="0.5">
      <c r="A194" s="64" t="s">
        <v>58</v>
      </c>
      <c r="B194" s="66">
        <v>2</v>
      </c>
      <c r="C194" s="65"/>
      <c r="D194" s="65"/>
      <c r="E194" s="78" t="s">
        <v>436</v>
      </c>
      <c r="F194" s="70" t="s">
        <v>437</v>
      </c>
      <c r="G194" s="71">
        <v>2</v>
      </c>
    </row>
    <row r="195" spans="1:7" ht="23.25" x14ac:dyDescent="0.5">
      <c r="A195" s="64" t="s">
        <v>58</v>
      </c>
      <c r="B195" s="66">
        <v>2</v>
      </c>
      <c r="C195" s="65"/>
      <c r="D195" s="65"/>
      <c r="E195" s="72" t="s">
        <v>438</v>
      </c>
      <c r="F195" s="68" t="s">
        <v>439</v>
      </c>
      <c r="G195" s="17">
        <v>1</v>
      </c>
    </row>
    <row r="196" spans="1:7" ht="23.25" x14ac:dyDescent="0.5">
      <c r="A196" s="64" t="s">
        <v>58</v>
      </c>
      <c r="B196" s="66">
        <v>2</v>
      </c>
      <c r="C196" s="65"/>
      <c r="D196" s="65"/>
      <c r="E196" s="72" t="s">
        <v>440</v>
      </c>
      <c r="F196" s="68" t="s">
        <v>441</v>
      </c>
      <c r="G196" s="17">
        <v>1</v>
      </c>
    </row>
    <row r="197" spans="1:7" ht="23.25" x14ac:dyDescent="0.5">
      <c r="A197" s="64" t="s">
        <v>58</v>
      </c>
      <c r="B197" s="66">
        <v>2</v>
      </c>
      <c r="C197" s="65"/>
      <c r="D197" s="65"/>
      <c r="E197" s="72" t="s">
        <v>442</v>
      </c>
      <c r="F197" s="68" t="s">
        <v>443</v>
      </c>
      <c r="G197" s="17">
        <v>1</v>
      </c>
    </row>
    <row r="198" spans="1:7" ht="23.25" x14ac:dyDescent="0.5">
      <c r="A198" s="64" t="s">
        <v>58</v>
      </c>
      <c r="B198" s="66">
        <v>2</v>
      </c>
      <c r="C198" s="65"/>
      <c r="D198" s="65"/>
      <c r="E198" s="72" t="s">
        <v>444</v>
      </c>
      <c r="F198" s="68" t="s">
        <v>445</v>
      </c>
      <c r="G198" s="17">
        <v>1</v>
      </c>
    </row>
    <row r="199" spans="1:7" ht="23.25" x14ac:dyDescent="0.5">
      <c r="A199" s="64" t="s">
        <v>58</v>
      </c>
      <c r="B199" s="66">
        <v>2</v>
      </c>
      <c r="C199" s="65"/>
      <c r="D199" s="65"/>
      <c r="E199" s="72" t="s">
        <v>446</v>
      </c>
      <c r="F199" s="68" t="s">
        <v>447</v>
      </c>
      <c r="G199" s="17">
        <v>1</v>
      </c>
    </row>
    <row r="200" spans="1:7" ht="23.25" x14ac:dyDescent="0.5">
      <c r="A200" s="64" t="s">
        <v>58</v>
      </c>
      <c r="B200" s="66">
        <v>2</v>
      </c>
      <c r="C200" s="65"/>
      <c r="D200" s="65"/>
      <c r="E200" s="72" t="s">
        <v>448</v>
      </c>
      <c r="F200" s="68" t="s">
        <v>449</v>
      </c>
      <c r="G200" s="17">
        <v>1</v>
      </c>
    </row>
    <row r="201" spans="1:7" ht="23.25" x14ac:dyDescent="0.5">
      <c r="A201" s="64" t="s">
        <v>58</v>
      </c>
      <c r="B201" s="66">
        <v>2</v>
      </c>
      <c r="C201" s="65"/>
      <c r="D201" s="65"/>
      <c r="E201" s="72" t="s">
        <v>450</v>
      </c>
      <c r="F201" s="68" t="s">
        <v>451</v>
      </c>
      <c r="G201" s="17">
        <v>1</v>
      </c>
    </row>
    <row r="202" spans="1:7" ht="23.25" x14ac:dyDescent="0.5">
      <c r="A202" s="64" t="s">
        <v>58</v>
      </c>
      <c r="B202" s="66">
        <v>2</v>
      </c>
      <c r="C202" s="65"/>
      <c r="D202" s="65"/>
      <c r="E202" s="72" t="s">
        <v>452</v>
      </c>
      <c r="F202" s="68" t="s">
        <v>453</v>
      </c>
      <c r="G202" s="17">
        <v>1</v>
      </c>
    </row>
    <row r="203" spans="1:7" ht="23.25" x14ac:dyDescent="0.5">
      <c r="A203" s="64" t="s">
        <v>58</v>
      </c>
      <c r="B203" s="66">
        <v>2</v>
      </c>
      <c r="C203" s="65"/>
      <c r="D203" s="65"/>
      <c r="E203" s="72" t="s">
        <v>454</v>
      </c>
      <c r="F203" s="68" t="s">
        <v>455</v>
      </c>
      <c r="G203" s="17">
        <v>1</v>
      </c>
    </row>
    <row r="204" spans="1:7" ht="23.25" x14ac:dyDescent="0.5">
      <c r="A204" s="64" t="s">
        <v>58</v>
      </c>
      <c r="B204" s="66">
        <v>2</v>
      </c>
      <c r="C204" s="65"/>
      <c r="D204" s="65"/>
      <c r="E204" s="72" t="s">
        <v>456</v>
      </c>
      <c r="F204" s="68" t="s">
        <v>457</v>
      </c>
      <c r="G204" s="17">
        <v>1</v>
      </c>
    </row>
    <row r="205" spans="1:7" ht="23.25" x14ac:dyDescent="0.5">
      <c r="A205" s="64" t="s">
        <v>58</v>
      </c>
      <c r="B205" s="66">
        <v>2</v>
      </c>
      <c r="C205" s="65"/>
      <c r="D205" s="65"/>
      <c r="E205" s="72" t="s">
        <v>458</v>
      </c>
      <c r="F205" s="68" t="s">
        <v>459</v>
      </c>
      <c r="G205" s="17">
        <v>1</v>
      </c>
    </row>
    <row r="206" spans="1:7" ht="23.25" x14ac:dyDescent="0.5">
      <c r="A206" s="64" t="s">
        <v>58</v>
      </c>
      <c r="B206" s="66">
        <v>2</v>
      </c>
      <c r="C206" s="65"/>
      <c r="D206" s="65"/>
      <c r="E206" s="72" t="s">
        <v>460</v>
      </c>
      <c r="F206" s="68" t="s">
        <v>461</v>
      </c>
      <c r="G206" s="17">
        <v>1</v>
      </c>
    </row>
    <row r="207" spans="1:7" ht="23.25" x14ac:dyDescent="0.5">
      <c r="A207" s="64" t="s">
        <v>58</v>
      </c>
      <c r="B207" s="66">
        <v>2</v>
      </c>
      <c r="C207" s="65"/>
      <c r="D207" s="65"/>
      <c r="E207" s="72" t="s">
        <v>462</v>
      </c>
      <c r="F207" s="68" t="s">
        <v>463</v>
      </c>
      <c r="G207" s="17">
        <v>1</v>
      </c>
    </row>
    <row r="208" spans="1:7" ht="23.25" x14ac:dyDescent="0.5">
      <c r="A208" s="64" t="s">
        <v>58</v>
      </c>
      <c r="B208" s="66">
        <v>2</v>
      </c>
      <c r="C208" s="65"/>
      <c r="D208" s="65"/>
      <c r="E208" s="72" t="s">
        <v>464</v>
      </c>
      <c r="F208" s="68" t="s">
        <v>465</v>
      </c>
      <c r="G208" s="17">
        <v>1</v>
      </c>
    </row>
    <row r="209" spans="1:7" ht="23.25" x14ac:dyDescent="0.5">
      <c r="A209" s="64" t="s">
        <v>58</v>
      </c>
      <c r="B209" s="66">
        <v>2</v>
      </c>
      <c r="C209" s="65"/>
      <c r="D209" s="65"/>
      <c r="E209" s="72" t="s">
        <v>466</v>
      </c>
      <c r="F209" s="68" t="s">
        <v>467</v>
      </c>
      <c r="G209" s="17">
        <v>1</v>
      </c>
    </row>
    <row r="210" spans="1:7" ht="23.25" x14ac:dyDescent="0.5">
      <c r="A210" s="64" t="s">
        <v>58</v>
      </c>
      <c r="B210" s="66">
        <v>2</v>
      </c>
      <c r="C210" s="65"/>
      <c r="D210" s="65"/>
      <c r="E210" s="73" t="s">
        <v>468</v>
      </c>
      <c r="F210" s="68" t="s">
        <v>469</v>
      </c>
      <c r="G210" s="17">
        <v>1</v>
      </c>
    </row>
    <row r="211" spans="1:7" ht="23.25" x14ac:dyDescent="0.5">
      <c r="A211" s="64" t="s">
        <v>58</v>
      </c>
      <c r="B211" s="66">
        <v>2</v>
      </c>
      <c r="C211" s="65"/>
      <c r="D211" s="65"/>
      <c r="E211" s="73" t="s">
        <v>470</v>
      </c>
      <c r="F211" s="68" t="s">
        <v>471</v>
      </c>
      <c r="G211" s="17">
        <v>1</v>
      </c>
    </row>
    <row r="212" spans="1:7" ht="23.25" x14ac:dyDescent="0.5">
      <c r="A212" s="64" t="s">
        <v>58</v>
      </c>
      <c r="B212" s="66">
        <v>2</v>
      </c>
      <c r="C212" s="65"/>
      <c r="D212" s="65"/>
      <c r="E212" s="73" t="s">
        <v>472</v>
      </c>
      <c r="F212" s="68" t="s">
        <v>473</v>
      </c>
      <c r="G212" s="17">
        <v>1</v>
      </c>
    </row>
    <row r="213" spans="1:7" ht="23.25" x14ac:dyDescent="0.5">
      <c r="A213" s="64" t="s">
        <v>58</v>
      </c>
      <c r="B213" s="66">
        <v>2</v>
      </c>
      <c r="C213" s="65"/>
      <c r="D213" s="65"/>
      <c r="E213" s="73" t="s">
        <v>474</v>
      </c>
      <c r="F213" s="68" t="s">
        <v>475</v>
      </c>
      <c r="G213" s="17">
        <v>1</v>
      </c>
    </row>
    <row r="214" spans="1:7" ht="23.25" x14ac:dyDescent="0.5">
      <c r="A214" s="64" t="s">
        <v>58</v>
      </c>
      <c r="B214" s="66">
        <v>2</v>
      </c>
      <c r="C214" s="65"/>
      <c r="D214" s="65"/>
      <c r="E214" s="73" t="s">
        <v>476</v>
      </c>
      <c r="F214" s="68" t="s">
        <v>477</v>
      </c>
      <c r="G214" s="17">
        <v>1</v>
      </c>
    </row>
    <row r="215" spans="1:7" ht="23.25" x14ac:dyDescent="0.5">
      <c r="A215" s="64" t="s">
        <v>58</v>
      </c>
      <c r="B215" s="66">
        <v>2</v>
      </c>
      <c r="C215" s="65"/>
      <c r="D215" s="65"/>
      <c r="E215" s="73" t="s">
        <v>478</v>
      </c>
      <c r="F215" s="68" t="s">
        <v>479</v>
      </c>
      <c r="G215" s="17">
        <v>1</v>
      </c>
    </row>
    <row r="216" spans="1:7" ht="23.25" x14ac:dyDescent="0.5">
      <c r="A216" s="64" t="s">
        <v>58</v>
      </c>
      <c r="B216" s="66">
        <v>2</v>
      </c>
      <c r="C216" s="65"/>
      <c r="D216" s="65"/>
      <c r="E216" s="73" t="s">
        <v>480</v>
      </c>
      <c r="F216" s="68" t="s">
        <v>481</v>
      </c>
      <c r="G216" s="17">
        <v>1</v>
      </c>
    </row>
    <row r="217" spans="1:7" ht="23.25" x14ac:dyDescent="0.5">
      <c r="A217" s="64" t="s">
        <v>58</v>
      </c>
      <c r="B217" s="66">
        <v>2</v>
      </c>
      <c r="C217" s="65"/>
      <c r="D217" s="65"/>
      <c r="E217" s="73" t="s">
        <v>482</v>
      </c>
      <c r="F217" s="68" t="s">
        <v>483</v>
      </c>
      <c r="G217" s="17">
        <v>1</v>
      </c>
    </row>
    <row r="218" spans="1:7" ht="23.25" x14ac:dyDescent="0.5">
      <c r="A218" s="64" t="s">
        <v>58</v>
      </c>
      <c r="B218" s="66">
        <v>2</v>
      </c>
      <c r="C218" s="65"/>
      <c r="D218" s="65"/>
      <c r="E218" s="73" t="s">
        <v>484</v>
      </c>
      <c r="F218" s="68" t="s">
        <v>485</v>
      </c>
      <c r="G218" s="17">
        <v>1</v>
      </c>
    </row>
    <row r="219" spans="1:7" ht="23.25" x14ac:dyDescent="0.5">
      <c r="A219" s="64" t="s">
        <v>58</v>
      </c>
      <c r="B219" s="66">
        <v>2</v>
      </c>
      <c r="C219" s="65"/>
      <c r="D219" s="65"/>
      <c r="E219" s="73" t="s">
        <v>486</v>
      </c>
      <c r="F219" s="68" t="s">
        <v>487</v>
      </c>
      <c r="G219" s="17">
        <v>1</v>
      </c>
    </row>
    <row r="220" spans="1:7" ht="23.25" x14ac:dyDescent="0.5">
      <c r="A220" s="64" t="s">
        <v>58</v>
      </c>
      <c r="B220" s="66">
        <v>2</v>
      </c>
      <c r="C220" s="65"/>
      <c r="D220" s="65"/>
      <c r="E220" s="73" t="s">
        <v>488</v>
      </c>
      <c r="F220" s="68" t="s">
        <v>489</v>
      </c>
      <c r="G220" s="17">
        <v>1</v>
      </c>
    </row>
    <row r="221" spans="1:7" ht="23.25" x14ac:dyDescent="0.5">
      <c r="A221" s="64" t="s">
        <v>58</v>
      </c>
      <c r="B221" s="66">
        <v>2</v>
      </c>
      <c r="C221" s="65"/>
      <c r="D221" s="65"/>
      <c r="E221" s="73" t="s">
        <v>490</v>
      </c>
      <c r="F221" s="68" t="s">
        <v>491</v>
      </c>
      <c r="G221" s="17">
        <v>1</v>
      </c>
    </row>
    <row r="222" spans="1:7" ht="23.25" x14ac:dyDescent="0.5">
      <c r="A222" s="64" t="s">
        <v>58</v>
      </c>
      <c r="B222" s="66">
        <v>2</v>
      </c>
      <c r="C222" s="65"/>
      <c r="D222" s="65"/>
      <c r="E222" s="73" t="s">
        <v>492</v>
      </c>
      <c r="F222" s="68" t="s">
        <v>493</v>
      </c>
      <c r="G222" s="17">
        <v>1</v>
      </c>
    </row>
    <row r="223" spans="1:7" ht="23.25" x14ac:dyDescent="0.5">
      <c r="A223" s="64" t="s">
        <v>58</v>
      </c>
      <c r="B223" s="66">
        <v>2</v>
      </c>
      <c r="C223" s="65"/>
      <c r="D223" s="65"/>
      <c r="E223" s="72" t="s">
        <v>494</v>
      </c>
      <c r="F223" s="68" t="s">
        <v>495</v>
      </c>
      <c r="G223" s="17">
        <v>2</v>
      </c>
    </row>
    <row r="224" spans="1:7" ht="23.25" x14ac:dyDescent="0.5">
      <c r="A224" s="64" t="s">
        <v>58</v>
      </c>
      <c r="B224" s="66">
        <v>2</v>
      </c>
      <c r="C224" s="65"/>
      <c r="D224" s="65"/>
      <c r="E224" s="72" t="s">
        <v>496</v>
      </c>
      <c r="F224" s="68" t="s">
        <v>497</v>
      </c>
      <c r="G224" s="17">
        <v>2</v>
      </c>
    </row>
    <row r="225" spans="1:7" ht="23.25" x14ac:dyDescent="0.5">
      <c r="A225" s="64" t="s">
        <v>58</v>
      </c>
      <c r="B225" s="66">
        <v>2</v>
      </c>
      <c r="C225" s="65"/>
      <c r="D225" s="65"/>
      <c r="E225" s="72" t="s">
        <v>498</v>
      </c>
      <c r="F225" s="68" t="s">
        <v>499</v>
      </c>
      <c r="G225" s="17">
        <v>2</v>
      </c>
    </row>
    <row r="226" spans="1:7" ht="23.25" x14ac:dyDescent="0.5">
      <c r="A226" s="64" t="s">
        <v>58</v>
      </c>
      <c r="B226" s="66">
        <v>2</v>
      </c>
      <c r="C226" s="65"/>
      <c r="D226" s="65"/>
      <c r="E226" s="72" t="s">
        <v>500</v>
      </c>
      <c r="F226" s="68" t="s">
        <v>501</v>
      </c>
      <c r="G226" s="17">
        <v>2</v>
      </c>
    </row>
    <row r="227" spans="1:7" ht="23.25" x14ac:dyDescent="0.5">
      <c r="A227" s="64" t="s">
        <v>58</v>
      </c>
      <c r="B227" s="66">
        <v>2</v>
      </c>
      <c r="C227" s="65"/>
      <c r="D227" s="65"/>
      <c r="E227" s="72" t="s">
        <v>502</v>
      </c>
      <c r="F227" s="68" t="s">
        <v>503</v>
      </c>
      <c r="G227" s="17">
        <v>2</v>
      </c>
    </row>
    <row r="228" spans="1:7" ht="23.25" x14ac:dyDescent="0.5">
      <c r="A228" s="64" t="s">
        <v>58</v>
      </c>
      <c r="B228" s="66">
        <v>2</v>
      </c>
      <c r="C228" s="65"/>
      <c r="D228" s="65"/>
      <c r="E228" s="72" t="s">
        <v>504</v>
      </c>
      <c r="F228" s="68" t="s">
        <v>505</v>
      </c>
      <c r="G228" s="17">
        <v>2</v>
      </c>
    </row>
    <row r="229" spans="1:7" ht="23.25" x14ac:dyDescent="0.5">
      <c r="A229" s="64" t="s">
        <v>58</v>
      </c>
      <c r="B229" s="66">
        <v>2</v>
      </c>
      <c r="C229" s="65"/>
      <c r="D229" s="65"/>
      <c r="E229" s="72" t="s">
        <v>506</v>
      </c>
      <c r="F229" s="68" t="s">
        <v>507</v>
      </c>
      <c r="G229" s="17">
        <v>2</v>
      </c>
    </row>
    <row r="230" spans="1:7" ht="23.25" x14ac:dyDescent="0.5">
      <c r="A230" s="64" t="s">
        <v>58</v>
      </c>
      <c r="B230" s="66">
        <v>2</v>
      </c>
      <c r="C230" s="65"/>
      <c r="D230" s="65"/>
      <c r="E230" s="72" t="s">
        <v>508</v>
      </c>
      <c r="F230" s="68" t="s">
        <v>509</v>
      </c>
      <c r="G230" s="17">
        <v>2</v>
      </c>
    </row>
    <row r="231" spans="1:7" ht="23.25" x14ac:dyDescent="0.5">
      <c r="A231" s="64" t="s">
        <v>58</v>
      </c>
      <c r="B231" s="66">
        <v>2</v>
      </c>
      <c r="C231" s="65"/>
      <c r="D231" s="65"/>
      <c r="E231" s="72" t="s">
        <v>510</v>
      </c>
      <c r="F231" s="68" t="s">
        <v>511</v>
      </c>
      <c r="G231" s="17">
        <v>2</v>
      </c>
    </row>
    <row r="232" spans="1:7" ht="23.25" x14ac:dyDescent="0.5">
      <c r="A232" s="64" t="s">
        <v>58</v>
      </c>
      <c r="B232" s="66">
        <v>2</v>
      </c>
      <c r="C232" s="65"/>
      <c r="D232" s="65"/>
      <c r="E232" s="72" t="s">
        <v>512</v>
      </c>
      <c r="F232" s="68" t="s">
        <v>513</v>
      </c>
      <c r="G232" s="17">
        <v>2</v>
      </c>
    </row>
    <row r="233" spans="1:7" ht="23.25" x14ac:dyDescent="0.5">
      <c r="A233" s="64" t="s">
        <v>58</v>
      </c>
      <c r="B233" s="66">
        <v>2</v>
      </c>
      <c r="C233" s="65"/>
      <c r="D233" s="65"/>
      <c r="E233" s="72" t="s">
        <v>514</v>
      </c>
      <c r="F233" s="68" t="s">
        <v>515</v>
      </c>
      <c r="G233" s="17">
        <v>2</v>
      </c>
    </row>
    <row r="234" spans="1:7" ht="23.25" x14ac:dyDescent="0.5">
      <c r="A234" s="64" t="s">
        <v>58</v>
      </c>
      <c r="B234" s="66">
        <v>2</v>
      </c>
      <c r="C234" s="65"/>
      <c r="D234" s="65"/>
      <c r="E234" s="79" t="s">
        <v>516</v>
      </c>
      <c r="F234" s="80" t="s">
        <v>517</v>
      </c>
      <c r="G234" s="81">
        <v>2</v>
      </c>
    </row>
    <row r="235" spans="1:7" ht="23.25" x14ac:dyDescent="0.5">
      <c r="A235" s="64" t="s">
        <v>58</v>
      </c>
      <c r="B235" s="66">
        <v>2</v>
      </c>
      <c r="C235" s="65"/>
      <c r="D235" s="65"/>
      <c r="E235" s="72" t="s">
        <v>518</v>
      </c>
      <c r="F235" s="68" t="s">
        <v>519</v>
      </c>
      <c r="G235" s="17">
        <v>1</v>
      </c>
    </row>
    <row r="236" spans="1:7" ht="23.25" x14ac:dyDescent="0.5">
      <c r="A236" s="64" t="s">
        <v>58</v>
      </c>
      <c r="B236" s="66">
        <v>2</v>
      </c>
      <c r="C236" s="65"/>
      <c r="D236" s="65"/>
      <c r="E236" s="72" t="s">
        <v>520</v>
      </c>
      <c r="F236" s="68" t="s">
        <v>521</v>
      </c>
      <c r="G236" s="17">
        <v>1</v>
      </c>
    </row>
    <row r="237" spans="1:7" ht="23.25" x14ac:dyDescent="0.5">
      <c r="A237" s="64" t="s">
        <v>58</v>
      </c>
      <c r="B237" s="66">
        <v>2</v>
      </c>
      <c r="C237" s="65"/>
      <c r="D237" s="65"/>
      <c r="E237" s="72" t="s">
        <v>522</v>
      </c>
      <c r="F237" s="68" t="s">
        <v>523</v>
      </c>
      <c r="G237" s="17">
        <v>1</v>
      </c>
    </row>
    <row r="238" spans="1:7" ht="23.25" x14ac:dyDescent="0.5">
      <c r="A238" s="64" t="s">
        <v>58</v>
      </c>
      <c r="B238" s="66">
        <v>2</v>
      </c>
      <c r="C238" s="65"/>
      <c r="D238" s="65"/>
      <c r="E238" s="72" t="s">
        <v>524</v>
      </c>
      <c r="F238" s="68" t="s">
        <v>525</v>
      </c>
      <c r="G238" s="17">
        <v>1</v>
      </c>
    </row>
    <row r="239" spans="1:7" ht="23.25" x14ac:dyDescent="0.5">
      <c r="A239" s="64" t="s">
        <v>58</v>
      </c>
      <c r="B239" s="66">
        <v>2</v>
      </c>
      <c r="C239" s="65"/>
      <c r="D239" s="65"/>
      <c r="E239" s="72" t="s">
        <v>526</v>
      </c>
      <c r="F239" s="68" t="s">
        <v>527</v>
      </c>
      <c r="G239" s="17">
        <v>1</v>
      </c>
    </row>
    <row r="240" spans="1:7" ht="23.25" x14ac:dyDescent="0.5">
      <c r="A240" s="64" t="s">
        <v>58</v>
      </c>
      <c r="B240" s="66">
        <v>2</v>
      </c>
      <c r="C240" s="65"/>
      <c r="D240" s="65"/>
      <c r="E240" s="72" t="s">
        <v>528</v>
      </c>
      <c r="F240" s="68" t="s">
        <v>529</v>
      </c>
      <c r="G240" s="17">
        <v>1</v>
      </c>
    </row>
    <row r="241" spans="1:7" ht="23.25" x14ac:dyDescent="0.5">
      <c r="A241" s="64" t="s">
        <v>58</v>
      </c>
      <c r="B241" s="66">
        <v>2</v>
      </c>
      <c r="C241" s="65"/>
      <c r="D241" s="65"/>
      <c r="E241" s="72" t="s">
        <v>530</v>
      </c>
      <c r="F241" s="68" t="s">
        <v>531</v>
      </c>
      <c r="G241" s="17">
        <v>1</v>
      </c>
    </row>
    <row r="242" spans="1:7" ht="23.25" x14ac:dyDescent="0.5">
      <c r="A242" s="64" t="s">
        <v>58</v>
      </c>
      <c r="B242" s="66">
        <v>2</v>
      </c>
      <c r="C242" s="65"/>
      <c r="D242" s="65"/>
      <c r="E242" s="72" t="s">
        <v>532</v>
      </c>
      <c r="F242" s="68" t="s">
        <v>533</v>
      </c>
      <c r="G242" s="17">
        <v>1</v>
      </c>
    </row>
    <row r="243" spans="1:7" ht="23.25" x14ac:dyDescent="0.5">
      <c r="A243" s="64" t="s">
        <v>58</v>
      </c>
      <c r="B243" s="66">
        <v>2</v>
      </c>
      <c r="C243" s="65"/>
      <c r="D243" s="65"/>
      <c r="E243" s="72" t="s">
        <v>534</v>
      </c>
      <c r="F243" s="68" t="s">
        <v>535</v>
      </c>
      <c r="G243" s="17">
        <v>1</v>
      </c>
    </row>
    <row r="244" spans="1:7" ht="23.25" x14ac:dyDescent="0.5">
      <c r="A244" s="64" t="s">
        <v>58</v>
      </c>
      <c r="B244" s="66">
        <v>2</v>
      </c>
      <c r="C244" s="65"/>
      <c r="D244" s="65"/>
      <c r="E244" s="72" t="s">
        <v>536</v>
      </c>
      <c r="F244" s="68" t="s">
        <v>537</v>
      </c>
      <c r="G244" s="17">
        <v>1</v>
      </c>
    </row>
    <row r="245" spans="1:7" ht="23.25" x14ac:dyDescent="0.5">
      <c r="A245" s="64" t="s">
        <v>58</v>
      </c>
      <c r="B245" s="66">
        <v>2</v>
      </c>
      <c r="C245" s="65"/>
      <c r="D245" s="65"/>
      <c r="E245" s="72" t="s">
        <v>538</v>
      </c>
      <c r="F245" s="68" t="s">
        <v>539</v>
      </c>
      <c r="G245" s="17">
        <v>1</v>
      </c>
    </row>
    <row r="246" spans="1:7" ht="23.25" x14ac:dyDescent="0.5">
      <c r="A246" s="64" t="s">
        <v>58</v>
      </c>
      <c r="B246" s="66">
        <v>2</v>
      </c>
      <c r="C246" s="65"/>
      <c r="D246" s="65"/>
      <c r="E246" s="72" t="s">
        <v>540</v>
      </c>
      <c r="F246" s="68" t="s">
        <v>541</v>
      </c>
      <c r="G246" s="17">
        <v>1</v>
      </c>
    </row>
    <row r="247" spans="1:7" ht="23.25" x14ac:dyDescent="0.5">
      <c r="A247" s="64" t="s">
        <v>58</v>
      </c>
      <c r="B247" s="66">
        <v>2</v>
      </c>
      <c r="C247" s="65"/>
      <c r="D247" s="65"/>
      <c r="E247" s="72" t="s">
        <v>542</v>
      </c>
      <c r="F247" s="68" t="s">
        <v>543</v>
      </c>
      <c r="G247" s="17">
        <v>1</v>
      </c>
    </row>
    <row r="248" spans="1:7" ht="23.25" x14ac:dyDescent="0.5">
      <c r="A248" s="64" t="s">
        <v>58</v>
      </c>
      <c r="B248" s="66">
        <v>2</v>
      </c>
      <c r="C248" s="65"/>
      <c r="D248" s="65"/>
      <c r="E248" s="72" t="s">
        <v>544</v>
      </c>
      <c r="F248" s="68" t="s">
        <v>545</v>
      </c>
      <c r="G248" s="17">
        <v>1</v>
      </c>
    </row>
    <row r="249" spans="1:7" ht="23.25" x14ac:dyDescent="0.5">
      <c r="A249" s="64" t="s">
        <v>58</v>
      </c>
      <c r="B249" s="66">
        <v>2</v>
      </c>
      <c r="C249" s="65"/>
      <c r="D249" s="65"/>
      <c r="E249" s="72" t="s">
        <v>546</v>
      </c>
      <c r="F249" s="68" t="s">
        <v>547</v>
      </c>
      <c r="G249" s="17">
        <v>1</v>
      </c>
    </row>
    <row r="250" spans="1:7" ht="23.25" x14ac:dyDescent="0.5">
      <c r="A250" s="64" t="s">
        <v>58</v>
      </c>
      <c r="B250" s="66">
        <v>2</v>
      </c>
      <c r="C250" s="65"/>
      <c r="D250" s="65"/>
      <c r="E250" s="73" t="s">
        <v>548</v>
      </c>
      <c r="F250" s="68" t="s">
        <v>549</v>
      </c>
      <c r="G250" s="17">
        <v>1</v>
      </c>
    </row>
    <row r="251" spans="1:7" ht="23.25" x14ac:dyDescent="0.5">
      <c r="A251" s="64" t="s">
        <v>58</v>
      </c>
      <c r="B251" s="66">
        <v>2</v>
      </c>
      <c r="C251" s="65"/>
      <c r="D251" s="65"/>
      <c r="E251" s="73" t="s">
        <v>550</v>
      </c>
      <c r="F251" s="68" t="s">
        <v>551</v>
      </c>
      <c r="G251" s="17">
        <v>1</v>
      </c>
    </row>
    <row r="252" spans="1:7" ht="23.25" x14ac:dyDescent="0.5">
      <c r="A252" s="64" t="s">
        <v>58</v>
      </c>
      <c r="B252" s="66">
        <v>2</v>
      </c>
      <c r="C252" s="65"/>
      <c r="D252" s="65"/>
      <c r="E252" s="73" t="s">
        <v>552</v>
      </c>
      <c r="F252" s="68" t="s">
        <v>553</v>
      </c>
      <c r="G252" s="17">
        <v>1</v>
      </c>
    </row>
    <row r="253" spans="1:7" ht="23.25" x14ac:dyDescent="0.5">
      <c r="A253" s="64" t="s">
        <v>58</v>
      </c>
      <c r="B253" s="66">
        <v>2</v>
      </c>
      <c r="C253" s="65"/>
      <c r="D253" s="65"/>
      <c r="E253" s="73" t="s">
        <v>554</v>
      </c>
      <c r="F253" s="68" t="s">
        <v>555</v>
      </c>
      <c r="G253" s="17">
        <v>1</v>
      </c>
    </row>
    <row r="254" spans="1:7" ht="23.25" x14ac:dyDescent="0.5">
      <c r="A254" s="64" t="s">
        <v>58</v>
      </c>
      <c r="B254" s="66">
        <v>2</v>
      </c>
      <c r="C254" s="65"/>
      <c r="D254" s="65"/>
      <c r="E254" s="72" t="s">
        <v>556</v>
      </c>
      <c r="F254" s="68" t="s">
        <v>557</v>
      </c>
      <c r="G254" s="17">
        <v>2</v>
      </c>
    </row>
    <row r="255" spans="1:7" ht="23.25" x14ac:dyDescent="0.5">
      <c r="A255" s="64" t="s">
        <v>58</v>
      </c>
      <c r="B255" s="66">
        <v>2</v>
      </c>
      <c r="C255" s="65"/>
      <c r="D255" s="65"/>
      <c r="E255" s="72" t="s">
        <v>558</v>
      </c>
      <c r="F255" s="68" t="s">
        <v>559</v>
      </c>
      <c r="G255" s="17">
        <v>2</v>
      </c>
    </row>
    <row r="256" spans="1:7" ht="23.25" x14ac:dyDescent="0.5">
      <c r="A256" s="64" t="s">
        <v>58</v>
      </c>
      <c r="B256" s="66">
        <v>2</v>
      </c>
      <c r="C256" s="65"/>
      <c r="D256" s="65"/>
      <c r="E256" s="72" t="s">
        <v>560</v>
      </c>
      <c r="F256" s="68" t="s">
        <v>561</v>
      </c>
      <c r="G256" s="17">
        <v>2</v>
      </c>
    </row>
    <row r="257" spans="1:7" ht="23.25" x14ac:dyDescent="0.5">
      <c r="A257" s="64" t="s">
        <v>58</v>
      </c>
      <c r="B257" s="66">
        <v>2</v>
      </c>
      <c r="C257" s="65"/>
      <c r="D257" s="65"/>
      <c r="E257" s="72" t="s">
        <v>562</v>
      </c>
      <c r="F257" s="68" t="s">
        <v>563</v>
      </c>
      <c r="G257" s="17">
        <v>2</v>
      </c>
    </row>
    <row r="258" spans="1:7" ht="23.25" x14ac:dyDescent="0.5">
      <c r="A258" s="64" t="s">
        <v>58</v>
      </c>
      <c r="B258" s="66">
        <v>2</v>
      </c>
      <c r="C258" s="65"/>
      <c r="D258" s="65"/>
      <c r="E258" s="72" t="s">
        <v>564</v>
      </c>
      <c r="F258" s="68" t="s">
        <v>565</v>
      </c>
      <c r="G258" s="17">
        <v>2</v>
      </c>
    </row>
    <row r="259" spans="1:7" ht="23.25" x14ac:dyDescent="0.5">
      <c r="A259" s="64" t="s">
        <v>58</v>
      </c>
      <c r="B259" s="66">
        <v>2</v>
      </c>
      <c r="C259" s="65"/>
      <c r="D259" s="65"/>
      <c r="E259" s="72" t="s">
        <v>566</v>
      </c>
      <c r="F259" s="68" t="s">
        <v>567</v>
      </c>
      <c r="G259" s="17">
        <v>2</v>
      </c>
    </row>
    <row r="260" spans="1:7" ht="23.25" x14ac:dyDescent="0.5">
      <c r="A260" s="64" t="s">
        <v>58</v>
      </c>
      <c r="B260" s="66">
        <v>2</v>
      </c>
      <c r="C260" s="65"/>
      <c r="D260" s="65"/>
      <c r="E260" s="72" t="s">
        <v>568</v>
      </c>
      <c r="F260" s="68" t="s">
        <v>569</v>
      </c>
      <c r="G260" s="17">
        <v>2</v>
      </c>
    </row>
    <row r="261" spans="1:7" ht="23.25" x14ac:dyDescent="0.5">
      <c r="A261" s="64" t="s">
        <v>58</v>
      </c>
      <c r="B261" s="66">
        <v>2</v>
      </c>
      <c r="C261" s="65"/>
      <c r="D261" s="65"/>
      <c r="E261" s="72" t="s">
        <v>570</v>
      </c>
      <c r="F261" s="68" t="s">
        <v>571</v>
      </c>
      <c r="G261" s="17">
        <v>2</v>
      </c>
    </row>
    <row r="262" spans="1:7" ht="23.25" x14ac:dyDescent="0.5">
      <c r="A262" s="64" t="s">
        <v>58</v>
      </c>
      <c r="B262" s="66">
        <v>2</v>
      </c>
      <c r="C262" s="65"/>
      <c r="D262" s="65"/>
      <c r="E262" s="72" t="s">
        <v>572</v>
      </c>
      <c r="F262" s="68" t="s">
        <v>573</v>
      </c>
      <c r="G262" s="17">
        <v>2</v>
      </c>
    </row>
    <row r="263" spans="1:7" ht="23.25" x14ac:dyDescent="0.5">
      <c r="A263" s="64" t="s">
        <v>58</v>
      </c>
      <c r="B263" s="66">
        <v>2</v>
      </c>
      <c r="C263" s="65"/>
      <c r="D263" s="65"/>
      <c r="E263" s="72" t="s">
        <v>574</v>
      </c>
      <c r="F263" s="68" t="s">
        <v>575</v>
      </c>
      <c r="G263" s="17">
        <v>2</v>
      </c>
    </row>
    <row r="264" spans="1:7" ht="23.25" x14ac:dyDescent="0.5">
      <c r="A264" s="64" t="s">
        <v>58</v>
      </c>
      <c r="B264" s="66">
        <v>2</v>
      </c>
      <c r="C264" s="65"/>
      <c r="D264" s="65"/>
      <c r="E264" s="73" t="s">
        <v>576</v>
      </c>
      <c r="F264" s="68" t="s">
        <v>577</v>
      </c>
      <c r="G264" s="17">
        <v>2</v>
      </c>
    </row>
    <row r="265" spans="1:7" ht="23.25" x14ac:dyDescent="0.5">
      <c r="A265" s="64" t="s">
        <v>58</v>
      </c>
      <c r="B265" s="66">
        <v>2</v>
      </c>
      <c r="C265" s="65"/>
      <c r="D265" s="65"/>
      <c r="E265" s="73" t="s">
        <v>578</v>
      </c>
      <c r="F265" s="68" t="s">
        <v>579</v>
      </c>
      <c r="G265" s="17">
        <v>2</v>
      </c>
    </row>
    <row r="266" spans="1:7" ht="23.25" x14ac:dyDescent="0.5">
      <c r="A266" s="64" t="s">
        <v>58</v>
      </c>
      <c r="B266" s="66">
        <v>2</v>
      </c>
      <c r="C266" s="65"/>
      <c r="D266" s="65"/>
      <c r="E266" s="77" t="s">
        <v>580</v>
      </c>
      <c r="F266" s="68" t="s">
        <v>581</v>
      </c>
      <c r="G266" s="17">
        <v>2</v>
      </c>
    </row>
    <row r="267" spans="1:7" ht="23.25" x14ac:dyDescent="0.5">
      <c r="A267" s="64" t="s">
        <v>58</v>
      </c>
      <c r="B267" s="66">
        <v>2</v>
      </c>
      <c r="C267" s="65"/>
      <c r="D267" s="65"/>
      <c r="E267" s="82" t="s">
        <v>582</v>
      </c>
      <c r="F267" s="80" t="s">
        <v>583</v>
      </c>
      <c r="G267" s="81">
        <v>2</v>
      </c>
    </row>
    <row r="268" spans="1:7" ht="23.25" x14ac:dyDescent="0.5">
      <c r="A268" s="64" t="s">
        <v>58</v>
      </c>
      <c r="B268" s="66">
        <v>2</v>
      </c>
      <c r="C268" s="65"/>
      <c r="D268" s="65"/>
      <c r="E268" s="72" t="s">
        <v>584</v>
      </c>
      <c r="F268" s="68" t="s">
        <v>585</v>
      </c>
      <c r="G268" s="17">
        <v>1</v>
      </c>
    </row>
    <row r="269" spans="1:7" ht="23.25" x14ac:dyDescent="0.5">
      <c r="A269" s="64" t="s">
        <v>58</v>
      </c>
      <c r="B269" s="66">
        <v>2</v>
      </c>
      <c r="C269" s="65"/>
      <c r="D269" s="65"/>
      <c r="E269" s="72" t="s">
        <v>586</v>
      </c>
      <c r="F269" s="68" t="s">
        <v>587</v>
      </c>
      <c r="G269" s="17">
        <v>1</v>
      </c>
    </row>
    <row r="270" spans="1:7" ht="23.25" x14ac:dyDescent="0.5">
      <c r="A270" s="64" t="s">
        <v>58</v>
      </c>
      <c r="B270" s="66">
        <v>2</v>
      </c>
      <c r="C270" s="65"/>
      <c r="D270" s="65"/>
      <c r="E270" s="72" t="s">
        <v>588</v>
      </c>
      <c r="F270" s="68" t="s">
        <v>589</v>
      </c>
      <c r="G270" s="17">
        <v>1</v>
      </c>
    </row>
    <row r="271" spans="1:7" ht="23.25" x14ac:dyDescent="0.5">
      <c r="A271" s="64" t="s">
        <v>58</v>
      </c>
      <c r="B271" s="66">
        <v>2</v>
      </c>
      <c r="C271" s="65"/>
      <c r="D271" s="65"/>
      <c r="E271" s="72" t="s">
        <v>590</v>
      </c>
      <c r="F271" s="68" t="s">
        <v>591</v>
      </c>
      <c r="G271" s="17">
        <v>1</v>
      </c>
    </row>
    <row r="272" spans="1:7" ht="23.25" x14ac:dyDescent="0.5">
      <c r="A272" s="64" t="s">
        <v>58</v>
      </c>
      <c r="B272" s="66">
        <v>2</v>
      </c>
      <c r="C272" s="65"/>
      <c r="D272" s="65"/>
      <c r="E272" s="72" t="s">
        <v>592</v>
      </c>
      <c r="F272" s="68" t="s">
        <v>593</v>
      </c>
      <c r="G272" s="17">
        <v>1</v>
      </c>
    </row>
    <row r="273" spans="1:7" ht="23.25" x14ac:dyDescent="0.5">
      <c r="A273" s="64" t="s">
        <v>58</v>
      </c>
      <c r="B273" s="66">
        <v>2</v>
      </c>
      <c r="C273" s="65"/>
      <c r="D273" s="65"/>
      <c r="E273" s="72" t="s">
        <v>594</v>
      </c>
      <c r="F273" s="68" t="s">
        <v>595</v>
      </c>
      <c r="G273" s="17">
        <v>1</v>
      </c>
    </row>
    <row r="274" spans="1:7" ht="23.25" x14ac:dyDescent="0.5">
      <c r="A274" s="64" t="s">
        <v>58</v>
      </c>
      <c r="B274" s="66">
        <v>2</v>
      </c>
      <c r="C274" s="65"/>
      <c r="D274" s="65"/>
      <c r="E274" s="72" t="s">
        <v>596</v>
      </c>
      <c r="F274" s="68" t="s">
        <v>597</v>
      </c>
      <c r="G274" s="17">
        <v>1</v>
      </c>
    </row>
    <row r="275" spans="1:7" ht="23.25" x14ac:dyDescent="0.5">
      <c r="A275" s="64" t="s">
        <v>58</v>
      </c>
      <c r="B275" s="66">
        <v>2</v>
      </c>
      <c r="C275" s="65"/>
      <c r="D275" s="65"/>
      <c r="E275" s="75" t="s">
        <v>598</v>
      </c>
      <c r="F275" s="68" t="s">
        <v>599</v>
      </c>
      <c r="G275" s="17">
        <v>1</v>
      </c>
    </row>
    <row r="276" spans="1:7" ht="23.25" x14ac:dyDescent="0.5">
      <c r="A276" s="64" t="s">
        <v>58</v>
      </c>
      <c r="B276" s="66">
        <v>2</v>
      </c>
      <c r="C276" s="65"/>
      <c r="D276" s="65"/>
      <c r="E276" s="72" t="s">
        <v>600</v>
      </c>
      <c r="F276" s="68" t="s">
        <v>601</v>
      </c>
      <c r="G276" s="17">
        <v>1</v>
      </c>
    </row>
    <row r="277" spans="1:7" ht="23.25" x14ac:dyDescent="0.5">
      <c r="A277" s="64" t="s">
        <v>58</v>
      </c>
      <c r="B277" s="66">
        <v>2</v>
      </c>
      <c r="C277" s="65"/>
      <c r="D277" s="65"/>
      <c r="E277" s="72" t="s">
        <v>602</v>
      </c>
      <c r="F277" s="68" t="s">
        <v>603</v>
      </c>
      <c r="G277" s="17">
        <v>1</v>
      </c>
    </row>
    <row r="278" spans="1:7" ht="23.25" x14ac:dyDescent="0.5">
      <c r="A278" s="64" t="s">
        <v>58</v>
      </c>
      <c r="B278" s="66">
        <v>2</v>
      </c>
      <c r="C278" s="65"/>
      <c r="D278" s="65"/>
      <c r="E278" s="72" t="s">
        <v>604</v>
      </c>
      <c r="F278" s="68" t="s">
        <v>605</v>
      </c>
      <c r="G278" s="17">
        <v>1</v>
      </c>
    </row>
    <row r="279" spans="1:7" ht="23.25" x14ac:dyDescent="0.5">
      <c r="A279" s="64" t="s">
        <v>58</v>
      </c>
      <c r="B279" s="66">
        <v>2</v>
      </c>
      <c r="C279" s="65"/>
      <c r="D279" s="65"/>
      <c r="E279" s="72" t="s">
        <v>606</v>
      </c>
      <c r="F279" s="68" t="s">
        <v>607</v>
      </c>
      <c r="G279" s="17">
        <v>1</v>
      </c>
    </row>
    <row r="280" spans="1:7" ht="23.25" x14ac:dyDescent="0.5">
      <c r="A280" s="64" t="s">
        <v>58</v>
      </c>
      <c r="B280" s="66">
        <v>2</v>
      </c>
      <c r="C280" s="65"/>
      <c r="D280" s="65"/>
      <c r="E280" s="72" t="s">
        <v>608</v>
      </c>
      <c r="F280" s="68" t="s">
        <v>609</v>
      </c>
      <c r="G280" s="17">
        <v>1</v>
      </c>
    </row>
    <row r="281" spans="1:7" ht="23.25" x14ac:dyDescent="0.5">
      <c r="A281" s="64" t="s">
        <v>58</v>
      </c>
      <c r="B281" s="66">
        <v>2</v>
      </c>
      <c r="C281" s="65"/>
      <c r="D281" s="65"/>
      <c r="E281" s="72" t="s">
        <v>610</v>
      </c>
      <c r="F281" s="68" t="s">
        <v>611</v>
      </c>
      <c r="G281" s="17">
        <v>1</v>
      </c>
    </row>
    <row r="282" spans="1:7" ht="23.25" x14ac:dyDescent="0.5">
      <c r="A282" s="64" t="s">
        <v>58</v>
      </c>
      <c r="B282" s="66">
        <v>2</v>
      </c>
      <c r="C282" s="65"/>
      <c r="D282" s="65"/>
      <c r="E282" s="72" t="s">
        <v>612</v>
      </c>
      <c r="F282" s="68" t="s">
        <v>613</v>
      </c>
      <c r="G282" s="17">
        <v>1</v>
      </c>
    </row>
    <row r="283" spans="1:7" ht="23.25" x14ac:dyDescent="0.5">
      <c r="A283" s="64" t="s">
        <v>58</v>
      </c>
      <c r="B283" s="66">
        <v>2</v>
      </c>
      <c r="C283" s="65"/>
      <c r="D283" s="65"/>
      <c r="E283" s="72" t="s">
        <v>614</v>
      </c>
      <c r="F283" s="68" t="s">
        <v>615</v>
      </c>
      <c r="G283" s="17">
        <v>1</v>
      </c>
    </row>
    <row r="284" spans="1:7" ht="23.25" x14ac:dyDescent="0.5">
      <c r="A284" s="64" t="s">
        <v>58</v>
      </c>
      <c r="B284" s="66">
        <v>2</v>
      </c>
      <c r="C284" s="65"/>
      <c r="D284" s="65"/>
      <c r="E284" s="72" t="s">
        <v>616</v>
      </c>
      <c r="F284" s="68" t="s">
        <v>617</v>
      </c>
      <c r="G284" s="17">
        <v>1</v>
      </c>
    </row>
    <row r="285" spans="1:7" ht="23.25" x14ac:dyDescent="0.5">
      <c r="A285" s="64" t="s">
        <v>58</v>
      </c>
      <c r="B285" s="66">
        <v>2</v>
      </c>
      <c r="C285" s="65"/>
      <c r="D285" s="65"/>
      <c r="E285" s="72" t="s">
        <v>618</v>
      </c>
      <c r="F285" s="68" t="s">
        <v>619</v>
      </c>
      <c r="G285" s="17">
        <v>1</v>
      </c>
    </row>
    <row r="286" spans="1:7" ht="23.25" x14ac:dyDescent="0.5">
      <c r="A286" s="64" t="s">
        <v>58</v>
      </c>
      <c r="B286" s="66">
        <v>2</v>
      </c>
      <c r="C286" s="65"/>
      <c r="D286" s="65"/>
      <c r="E286" s="72" t="s">
        <v>620</v>
      </c>
      <c r="F286" s="68" t="s">
        <v>621</v>
      </c>
      <c r="G286" s="17">
        <v>2</v>
      </c>
    </row>
    <row r="287" spans="1:7" ht="23.25" x14ac:dyDescent="0.5">
      <c r="A287" s="64" t="s">
        <v>58</v>
      </c>
      <c r="B287" s="66">
        <v>2</v>
      </c>
      <c r="C287" s="65"/>
      <c r="D287" s="65"/>
      <c r="E287" s="72" t="s">
        <v>622</v>
      </c>
      <c r="F287" s="68" t="s">
        <v>623</v>
      </c>
      <c r="G287" s="17">
        <v>2</v>
      </c>
    </row>
    <row r="288" spans="1:7" ht="23.25" x14ac:dyDescent="0.5">
      <c r="A288" s="64" t="s">
        <v>58</v>
      </c>
      <c r="B288" s="66">
        <v>2</v>
      </c>
      <c r="C288" s="65"/>
      <c r="D288" s="65"/>
      <c r="E288" s="72" t="s">
        <v>624</v>
      </c>
      <c r="F288" s="68" t="s">
        <v>625</v>
      </c>
      <c r="G288" s="17">
        <v>2</v>
      </c>
    </row>
    <row r="289" spans="1:7" ht="23.25" x14ac:dyDescent="0.5">
      <c r="A289" s="64" t="s">
        <v>58</v>
      </c>
      <c r="B289" s="66">
        <v>2</v>
      </c>
      <c r="C289" s="65"/>
      <c r="D289" s="65"/>
      <c r="E289" s="72" t="s">
        <v>626</v>
      </c>
      <c r="F289" s="68" t="s">
        <v>627</v>
      </c>
      <c r="G289" s="17">
        <v>2</v>
      </c>
    </row>
    <row r="290" spans="1:7" ht="23.25" x14ac:dyDescent="0.5">
      <c r="A290" s="64" t="s">
        <v>58</v>
      </c>
      <c r="B290" s="66">
        <v>2</v>
      </c>
      <c r="C290" s="65"/>
      <c r="D290" s="65"/>
      <c r="E290" s="72" t="s">
        <v>628</v>
      </c>
      <c r="F290" s="68" t="s">
        <v>629</v>
      </c>
      <c r="G290" s="17">
        <v>2</v>
      </c>
    </row>
    <row r="291" spans="1:7" ht="23.25" x14ac:dyDescent="0.5">
      <c r="A291" s="64" t="s">
        <v>58</v>
      </c>
      <c r="B291" s="66">
        <v>2</v>
      </c>
      <c r="C291" s="65"/>
      <c r="D291" s="65"/>
      <c r="E291" s="72" t="s">
        <v>630</v>
      </c>
      <c r="F291" s="68" t="s">
        <v>631</v>
      </c>
      <c r="G291" s="17">
        <v>2</v>
      </c>
    </row>
    <row r="292" spans="1:7" ht="23.25" x14ac:dyDescent="0.5">
      <c r="A292" s="64" t="s">
        <v>58</v>
      </c>
      <c r="B292" s="66">
        <v>2</v>
      </c>
      <c r="C292" s="65"/>
      <c r="D292" s="65"/>
      <c r="E292" s="72" t="s">
        <v>632</v>
      </c>
      <c r="F292" s="68" t="s">
        <v>633</v>
      </c>
      <c r="G292" s="17">
        <v>2</v>
      </c>
    </row>
    <row r="293" spans="1:7" ht="23.25" x14ac:dyDescent="0.5">
      <c r="A293" s="64" t="s">
        <v>58</v>
      </c>
      <c r="B293" s="66">
        <v>2</v>
      </c>
      <c r="C293" s="65"/>
      <c r="D293" s="65"/>
      <c r="E293" s="72" t="s">
        <v>634</v>
      </c>
      <c r="F293" s="68" t="s">
        <v>635</v>
      </c>
      <c r="G293" s="17">
        <v>2</v>
      </c>
    </row>
    <row r="294" spans="1:7" ht="23.25" x14ac:dyDescent="0.5">
      <c r="A294" s="64" t="s">
        <v>58</v>
      </c>
      <c r="B294" s="66">
        <v>2</v>
      </c>
      <c r="C294" s="65"/>
      <c r="D294" s="65"/>
      <c r="E294" s="72" t="s">
        <v>636</v>
      </c>
      <c r="F294" s="68" t="s">
        <v>637</v>
      </c>
      <c r="G294" s="17">
        <v>2</v>
      </c>
    </row>
    <row r="295" spans="1:7" ht="23.25" x14ac:dyDescent="0.5">
      <c r="A295" s="64" t="s">
        <v>58</v>
      </c>
      <c r="B295" s="66">
        <v>2</v>
      </c>
      <c r="C295" s="65"/>
      <c r="D295" s="65"/>
      <c r="E295" s="72" t="s">
        <v>638</v>
      </c>
      <c r="F295" s="68" t="s">
        <v>639</v>
      </c>
      <c r="G295" s="17">
        <v>2</v>
      </c>
    </row>
    <row r="296" spans="1:7" ht="23.25" x14ac:dyDescent="0.5">
      <c r="A296" s="64" t="s">
        <v>58</v>
      </c>
      <c r="B296" s="66">
        <v>2</v>
      </c>
      <c r="C296" s="65"/>
      <c r="D296" s="65"/>
      <c r="E296" s="83" t="s">
        <v>640</v>
      </c>
      <c r="F296" s="68" t="s">
        <v>641</v>
      </c>
      <c r="G296" s="17">
        <v>2</v>
      </c>
    </row>
    <row r="297" spans="1:7" ht="23.25" x14ac:dyDescent="0.5">
      <c r="A297" s="64" t="s">
        <v>58</v>
      </c>
      <c r="B297" s="66">
        <v>2</v>
      </c>
      <c r="C297" s="65"/>
      <c r="D297" s="65"/>
      <c r="E297" s="72" t="s">
        <v>642</v>
      </c>
      <c r="F297" s="68" t="s">
        <v>643</v>
      </c>
      <c r="G297" s="17">
        <v>2</v>
      </c>
    </row>
    <row r="298" spans="1:7" ht="23.25" x14ac:dyDescent="0.5">
      <c r="A298" s="64" t="s">
        <v>58</v>
      </c>
      <c r="B298" s="66">
        <v>2</v>
      </c>
      <c r="C298" s="65"/>
      <c r="D298" s="65"/>
      <c r="E298" s="72" t="s">
        <v>644</v>
      </c>
      <c r="F298" s="68" t="s">
        <v>645</v>
      </c>
      <c r="G298" s="17">
        <v>2</v>
      </c>
    </row>
    <row r="299" spans="1:7" ht="23.25" x14ac:dyDescent="0.5">
      <c r="A299" s="64" t="s">
        <v>58</v>
      </c>
      <c r="B299" s="66">
        <v>2</v>
      </c>
      <c r="C299" s="65"/>
      <c r="D299" s="65"/>
      <c r="E299" s="72" t="s">
        <v>646</v>
      </c>
      <c r="F299" s="68" t="s">
        <v>647</v>
      </c>
      <c r="G299" s="17">
        <v>2</v>
      </c>
    </row>
    <row r="300" spans="1:7" ht="23.25" x14ac:dyDescent="0.5">
      <c r="A300" s="64" t="s">
        <v>58</v>
      </c>
      <c r="B300" s="66">
        <v>2</v>
      </c>
      <c r="C300" s="65"/>
      <c r="D300" s="65"/>
      <c r="E300" s="76" t="s">
        <v>648</v>
      </c>
      <c r="F300" s="68" t="s">
        <v>649</v>
      </c>
      <c r="G300" s="17">
        <v>2</v>
      </c>
    </row>
    <row r="301" spans="1:7" ht="23.25" x14ac:dyDescent="0.5">
      <c r="A301" s="64" t="s">
        <v>58</v>
      </c>
      <c r="B301" s="66">
        <v>2</v>
      </c>
      <c r="C301" s="65"/>
      <c r="D301" s="65"/>
      <c r="E301" s="77" t="s">
        <v>650</v>
      </c>
      <c r="F301" s="68" t="s">
        <v>651</v>
      </c>
      <c r="G301" s="17">
        <v>2</v>
      </c>
    </row>
    <row r="302" spans="1:7" ht="23.25" x14ac:dyDescent="0.5">
      <c r="A302" s="64" t="s">
        <v>58</v>
      </c>
      <c r="B302" s="66">
        <v>2</v>
      </c>
      <c r="C302" s="65"/>
      <c r="D302" s="65"/>
      <c r="E302" s="73" t="s">
        <v>652</v>
      </c>
      <c r="F302" s="68" t="s">
        <v>653</v>
      </c>
      <c r="G302" s="17">
        <v>2</v>
      </c>
    </row>
  </sheetData>
  <mergeCells count="11">
    <mergeCell ref="BO3:DU3"/>
    <mergeCell ref="DV3:EM3"/>
    <mergeCell ref="F3:F5"/>
    <mergeCell ref="G3:G5"/>
    <mergeCell ref="A1:BN1"/>
    <mergeCell ref="H3:BN3"/>
    <mergeCell ref="A2:G2"/>
    <mergeCell ref="A3:A5"/>
    <mergeCell ref="B3:B5"/>
    <mergeCell ref="C3:C5"/>
    <mergeCell ref="D3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B19" sqref="B19"/>
    </sheetView>
  </sheetViews>
  <sheetFormatPr defaultRowHeight="14.25" x14ac:dyDescent="0.2"/>
  <cols>
    <col min="1" max="1" width="31.875" customWidth="1"/>
  </cols>
  <sheetData>
    <row r="1" spans="1:13" ht="57" customHeight="1" x14ac:dyDescent="0.6">
      <c r="A1" s="110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08"/>
      <c r="L1" s="108"/>
      <c r="M1" s="108"/>
    </row>
    <row r="2" spans="1:13" ht="15.75" customHeight="1" x14ac:dyDescent="0.2">
      <c r="A2" s="107"/>
      <c r="B2" s="108"/>
      <c r="C2" s="108"/>
      <c r="D2" s="108"/>
      <c r="E2" s="108"/>
      <c r="F2" s="108"/>
      <c r="K2" s="108"/>
      <c r="L2" s="108"/>
      <c r="M2" s="108"/>
    </row>
    <row r="3" spans="1:13" ht="21.2" customHeight="1" x14ac:dyDescent="0.2">
      <c r="A3" s="107" t="s">
        <v>26</v>
      </c>
      <c r="B3" s="108"/>
      <c r="C3" s="108"/>
      <c r="D3" s="108"/>
      <c r="E3" s="108"/>
      <c r="F3" s="108"/>
      <c r="G3" s="109" t="s">
        <v>27</v>
      </c>
      <c r="H3" s="108"/>
      <c r="I3" s="108"/>
      <c r="J3" s="108"/>
      <c r="K3" s="108"/>
      <c r="L3" s="108"/>
      <c r="M3" s="108"/>
    </row>
    <row r="4" spans="1:13" ht="21.2" customHeight="1" x14ac:dyDescent="0.2">
      <c r="A4" s="107" t="s">
        <v>28</v>
      </c>
      <c r="B4" s="108"/>
      <c r="C4" s="108"/>
      <c r="D4" s="108"/>
      <c r="E4" s="108"/>
      <c r="F4" s="108"/>
      <c r="G4" s="109" t="s">
        <v>29</v>
      </c>
      <c r="H4" s="108"/>
      <c r="I4" s="108"/>
      <c r="J4" s="108"/>
      <c r="K4" s="108"/>
      <c r="L4" s="108"/>
      <c r="M4" s="108"/>
    </row>
    <row r="5" spans="1:13" ht="10.5" customHeight="1" x14ac:dyDescent="0.2"/>
    <row r="6" spans="1:13" ht="24.75" customHeight="1" x14ac:dyDescent="0.2">
      <c r="A6" s="106" t="s">
        <v>30</v>
      </c>
      <c r="B6" s="106" t="s">
        <v>31</v>
      </c>
      <c r="C6" s="106" t="s">
        <v>32</v>
      </c>
      <c r="D6" s="106" t="s">
        <v>33</v>
      </c>
      <c r="E6" s="106" t="s">
        <v>34</v>
      </c>
      <c r="F6" s="106" t="s">
        <v>35</v>
      </c>
      <c r="G6" s="98" t="s">
        <v>36</v>
      </c>
      <c r="H6" s="100" t="s">
        <v>37</v>
      </c>
      <c r="I6" s="102" t="s">
        <v>38</v>
      </c>
      <c r="J6" s="103" t="s">
        <v>39</v>
      </c>
      <c r="K6" s="104"/>
      <c r="L6" s="104"/>
      <c r="M6" s="105"/>
    </row>
    <row r="7" spans="1:13" ht="24.75" customHeight="1" x14ac:dyDescent="0.2">
      <c r="A7" s="101"/>
      <c r="B7" s="101"/>
      <c r="C7" s="101"/>
      <c r="D7" s="101"/>
      <c r="E7" s="101"/>
      <c r="F7" s="101"/>
      <c r="G7" s="99"/>
      <c r="H7" s="101"/>
      <c r="I7" s="101"/>
      <c r="J7" s="37" t="s">
        <v>40</v>
      </c>
      <c r="K7" s="38" t="s">
        <v>41</v>
      </c>
      <c r="L7" s="38" t="s">
        <v>42</v>
      </c>
      <c r="M7" s="38" t="s">
        <v>43</v>
      </c>
    </row>
    <row r="8" spans="1:13" ht="18.75" customHeight="1" x14ac:dyDescent="0.2">
      <c r="A8" s="39" t="s">
        <v>44</v>
      </c>
      <c r="B8" s="40">
        <v>297</v>
      </c>
      <c r="C8" s="40">
        <v>100</v>
      </c>
      <c r="D8" s="41">
        <f>MIN(science!EL6:EL30)</f>
        <v>0</v>
      </c>
      <c r="E8" s="41">
        <f>MAX(science!EL6:EL30)</f>
        <v>0</v>
      </c>
      <c r="F8" s="42" t="e">
        <f>AVERAGE(science!EL6:EL30)</f>
        <v>#DIV/0!</v>
      </c>
      <c r="G8" s="42" t="e">
        <f>STDEV(science!EL6:EL30)</f>
        <v>#DIV/0!</v>
      </c>
      <c r="H8" s="42" t="e">
        <f>(F8/C8)*100</f>
        <v>#DIV/0!</v>
      </c>
      <c r="I8" s="42" t="e">
        <f>(G8/F8)*100</f>
        <v>#DIV/0!</v>
      </c>
      <c r="J8" s="42">
        <f>(COUNTIF(science!EM6:EM30,"ปรับปรุง")/B8)*100</f>
        <v>0</v>
      </c>
      <c r="K8" s="42">
        <f>(COUNTIF(science!EM6:EM30,"พอใช้")/B8)*100</f>
        <v>0</v>
      </c>
      <c r="L8" s="42">
        <f>(COUNTIF(science!EM6:EM30,"ดี")/B8)*100</f>
        <v>0</v>
      </c>
      <c r="M8" s="42">
        <f>(COUNTIF(science!EM6:EM30,"ดีมาก")/B8)*100</f>
        <v>0</v>
      </c>
    </row>
    <row r="9" spans="1:13" s="47" customFormat="1" ht="18.75" customHeight="1" x14ac:dyDescent="0.2">
      <c r="A9" s="43" t="s">
        <v>45</v>
      </c>
      <c r="B9" s="44">
        <v>297</v>
      </c>
      <c r="C9" s="44">
        <v>28</v>
      </c>
      <c r="D9" s="45">
        <f>MIN(science!EB6:EB30)</f>
        <v>0</v>
      </c>
      <c r="E9" s="45">
        <f>MAX(science!EB6:EB30)</f>
        <v>0</v>
      </c>
      <c r="F9" s="46" t="e">
        <f>AVERAGE(science!EB6:EB30)</f>
        <v>#DIV/0!</v>
      </c>
      <c r="G9" s="46" t="e">
        <f>STDEV(science!EB6:EB30)</f>
        <v>#DIV/0!</v>
      </c>
      <c r="H9" s="46" t="e">
        <f t="shared" ref="H9:H19" si="0">(F9/C9)*100</f>
        <v>#DIV/0!</v>
      </c>
      <c r="I9" s="46" t="e">
        <f t="shared" ref="I9:I19" si="1">(G9/F9)*100</f>
        <v>#DIV/0!</v>
      </c>
      <c r="J9" s="46">
        <f>(COUNTIF(science!EC6:EC30,"ปรับปรุง")/B9)*100</f>
        <v>0</v>
      </c>
      <c r="K9" s="46">
        <f>(COUNTIF(science!EC6:EC30,"พอใช้")/B9)*100</f>
        <v>0</v>
      </c>
      <c r="L9" s="46">
        <f>(COUNTIF(science!EC6:EC30,"ดี")/B9)*100</f>
        <v>0</v>
      </c>
      <c r="M9" s="46">
        <f>(COUNTIF(science!EC6:EC30,"ดีมาก")/B9)*100</f>
        <v>0</v>
      </c>
    </row>
    <row r="10" spans="1:13" ht="18.75" customHeight="1" x14ac:dyDescent="0.2">
      <c r="A10" s="48" t="s">
        <v>46</v>
      </c>
      <c r="B10" s="49">
        <v>297</v>
      </c>
      <c r="C10" s="49">
        <v>28</v>
      </c>
      <c r="D10" s="50">
        <f>MIN(science!DV6:DV30)</f>
        <v>0</v>
      </c>
      <c r="E10" s="50">
        <f>MAX(science!DV6:DV30)</f>
        <v>0</v>
      </c>
      <c r="F10" s="51" t="e">
        <f>AVERAGE(science!DV6:DV30)</f>
        <v>#DIV/0!</v>
      </c>
      <c r="G10" s="51" t="e">
        <f>STDEV(science!DV6:DV30)</f>
        <v>#DIV/0!</v>
      </c>
      <c r="H10" s="51" t="e">
        <f t="shared" si="0"/>
        <v>#DIV/0!</v>
      </c>
      <c r="I10" s="51" t="e">
        <f t="shared" si="1"/>
        <v>#DIV/0!</v>
      </c>
      <c r="J10" s="51"/>
      <c r="K10" s="51"/>
      <c r="L10" s="51"/>
      <c r="M10" s="51"/>
    </row>
    <row r="11" spans="1:13" s="47" customFormat="1" ht="18.75" customHeight="1" x14ac:dyDescent="0.2">
      <c r="A11" s="43" t="s">
        <v>47</v>
      </c>
      <c r="B11" s="44">
        <v>297</v>
      </c>
      <c r="C11" s="44">
        <v>24</v>
      </c>
      <c r="D11" s="45">
        <f>MIN(science!ED6:ED30)</f>
        <v>0</v>
      </c>
      <c r="E11" s="45">
        <f>MAX(science!ED6:ED30)</f>
        <v>0</v>
      </c>
      <c r="F11" s="46" t="e">
        <f>AVERAGE(science!ED6:ED30)</f>
        <v>#DIV/0!</v>
      </c>
      <c r="G11" s="46" t="e">
        <f>STDEV(science!ED6:ED30)</f>
        <v>#DIV/0!</v>
      </c>
      <c r="H11" s="46" t="e">
        <f t="shared" si="0"/>
        <v>#DIV/0!</v>
      </c>
      <c r="I11" s="46" t="e">
        <f t="shared" si="1"/>
        <v>#DIV/0!</v>
      </c>
      <c r="J11" s="46">
        <f>(COUNTIF(science!EE6:EE30,"ปรับปรุง")/B11)*100</f>
        <v>0</v>
      </c>
      <c r="K11" s="46">
        <f>(COUNTIF(science!EE6:EE30,"พอใช้")/B11)*100</f>
        <v>0</v>
      </c>
      <c r="L11" s="46">
        <f>(COUNTIF(science!EE6:EE30,"ดี")/B11)*100</f>
        <v>0</v>
      </c>
      <c r="M11" s="46">
        <f>(COUNTIF(science!EE6:EE30,"ดีมาก")/B11)*100</f>
        <v>0</v>
      </c>
    </row>
    <row r="12" spans="1:13" ht="18.75" customHeight="1" x14ac:dyDescent="0.2">
      <c r="A12" s="48" t="s">
        <v>48</v>
      </c>
      <c r="B12" s="49">
        <v>297</v>
      </c>
      <c r="C12" s="49">
        <v>13</v>
      </c>
      <c r="D12" s="50">
        <f>MIN(science!DW6:DW30)</f>
        <v>0</v>
      </c>
      <c r="E12" s="50">
        <f>MAX(science!DW6:DW30)</f>
        <v>0</v>
      </c>
      <c r="F12" s="51" t="e">
        <f>AVERAGE(science!DW6:DW30)</f>
        <v>#DIV/0!</v>
      </c>
      <c r="G12" s="51" t="e">
        <f>STDEV(science!DW6:DW30)</f>
        <v>#DIV/0!</v>
      </c>
      <c r="H12" s="51" t="e">
        <f t="shared" si="0"/>
        <v>#DIV/0!</v>
      </c>
      <c r="I12" s="51" t="e">
        <f t="shared" si="1"/>
        <v>#DIV/0!</v>
      </c>
      <c r="J12" s="51"/>
      <c r="K12" s="51"/>
      <c r="L12" s="51"/>
      <c r="M12" s="51"/>
    </row>
    <row r="13" spans="1:13" ht="18.75" customHeight="1" x14ac:dyDescent="0.2">
      <c r="A13" s="52" t="s">
        <v>49</v>
      </c>
      <c r="B13" s="53">
        <v>297</v>
      </c>
      <c r="C13" s="53">
        <v>11</v>
      </c>
      <c r="D13" s="50">
        <f>MIN(science!DX6:DX30)</f>
        <v>0</v>
      </c>
      <c r="E13" s="54">
        <f>MAX(science!DX6:DX30)</f>
        <v>0</v>
      </c>
      <c r="F13" s="55" t="e">
        <f>AVERAGE(science!DX6:DX30)</f>
        <v>#DIV/0!</v>
      </c>
      <c r="G13" s="55" t="e">
        <f>STDEV(science!DX6:DX30)</f>
        <v>#DIV/0!</v>
      </c>
      <c r="H13" s="55" t="e">
        <f t="shared" si="0"/>
        <v>#DIV/0!</v>
      </c>
      <c r="I13" s="55" t="e">
        <f t="shared" si="1"/>
        <v>#DIV/0!</v>
      </c>
      <c r="J13" s="53"/>
      <c r="K13" s="53"/>
      <c r="L13" s="53"/>
      <c r="M13" s="53"/>
    </row>
    <row r="14" spans="1:13" s="47" customFormat="1" ht="18.75" customHeight="1" x14ac:dyDescent="0.2">
      <c r="A14" s="43" t="s">
        <v>50</v>
      </c>
      <c r="B14" s="56">
        <v>297</v>
      </c>
      <c r="C14" s="56">
        <v>11</v>
      </c>
      <c r="D14" s="45">
        <f>MIN(science!EF6:EF30)</f>
        <v>0</v>
      </c>
      <c r="E14" s="45">
        <f>MAX(science!EF6:EF30)</f>
        <v>0</v>
      </c>
      <c r="F14" s="46" t="e">
        <f>AVERAGE(science!EF6:EF30)</f>
        <v>#DIV/0!</v>
      </c>
      <c r="G14" s="46" t="e">
        <f>STDEV(science!EF6:EF30)</f>
        <v>#DIV/0!</v>
      </c>
      <c r="H14" s="46" t="e">
        <f t="shared" si="0"/>
        <v>#DIV/0!</v>
      </c>
      <c r="I14" s="46" t="e">
        <f t="shared" si="1"/>
        <v>#DIV/0!</v>
      </c>
      <c r="J14" s="46">
        <f>(COUNTIF(science!EG6:EG30,"ปรับปรุง")/B14)*100</f>
        <v>0</v>
      </c>
      <c r="K14" s="46">
        <f>(COUNTIF(science!EG6:EG30,"พอใช้")/B14)*100</f>
        <v>0</v>
      </c>
      <c r="L14" s="46">
        <f>(COUNTIF(science!EG6:EG30,"ดี")/B14)*100</f>
        <v>0</v>
      </c>
      <c r="M14" s="46">
        <f>(COUNTIF(science!EG6:EG30,"ดีมาก")/B14)*100</f>
        <v>0</v>
      </c>
    </row>
    <row r="15" spans="1:13" ht="18.75" customHeight="1" x14ac:dyDescent="0.2">
      <c r="A15" s="48" t="s">
        <v>51</v>
      </c>
      <c r="B15" s="57">
        <v>297</v>
      </c>
      <c r="C15" s="57">
        <v>11</v>
      </c>
      <c r="D15" s="50">
        <f>MIN(science!DY6:DY30)</f>
        <v>0</v>
      </c>
      <c r="E15" s="50">
        <f>MAX(science!DY6:DY30)</f>
        <v>0</v>
      </c>
      <c r="F15" s="51" t="e">
        <f>AVERAGE(science!DY6:DY30)</f>
        <v>#DIV/0!</v>
      </c>
      <c r="G15" s="51" t="e">
        <f>STDEV(science!DY6:DY30)</f>
        <v>#DIV/0!</v>
      </c>
      <c r="H15" s="51" t="e">
        <f t="shared" si="0"/>
        <v>#DIV/0!</v>
      </c>
      <c r="I15" s="51" t="e">
        <f t="shared" si="1"/>
        <v>#DIV/0!</v>
      </c>
      <c r="J15" s="57"/>
      <c r="K15" s="57"/>
      <c r="L15" s="57"/>
      <c r="M15" s="57"/>
    </row>
    <row r="16" spans="1:13" s="47" customFormat="1" ht="18.75" customHeight="1" x14ac:dyDescent="0.2">
      <c r="A16" s="43" t="s">
        <v>52</v>
      </c>
      <c r="B16" s="56">
        <v>297</v>
      </c>
      <c r="C16" s="56">
        <v>17</v>
      </c>
      <c r="D16" s="45">
        <f>MIN(science!EH6:EH30)</f>
        <v>0</v>
      </c>
      <c r="E16" s="45">
        <f>MAX(science!EH6:EH30)</f>
        <v>0</v>
      </c>
      <c r="F16" s="46" t="e">
        <f>AVERAGE(science!EH6:EH30)</f>
        <v>#DIV/0!</v>
      </c>
      <c r="G16" s="46" t="e">
        <f>STDEV(science!EH6:EH30)</f>
        <v>#DIV/0!</v>
      </c>
      <c r="H16" s="46" t="e">
        <f t="shared" si="0"/>
        <v>#DIV/0!</v>
      </c>
      <c r="I16" s="46" t="e">
        <f t="shared" si="1"/>
        <v>#DIV/0!</v>
      </c>
      <c r="J16" s="46">
        <f>(COUNTIF(science!EI6:EI30,"ปรับปรุง")/B16)*100</f>
        <v>0</v>
      </c>
      <c r="K16" s="46">
        <f>(COUNTIF(science!EI6:EI30,"พอใช้")/B16)*100</f>
        <v>0</v>
      </c>
      <c r="L16" s="46">
        <f>(COUNTIF(science!EI6:EI30,"ดี")/B16)*100</f>
        <v>0</v>
      </c>
      <c r="M16" s="46">
        <f>(COUNTIF(science!EI6:EI30,"ดีมาก")/B16)*100</f>
        <v>0</v>
      </c>
    </row>
    <row r="17" spans="1:13" ht="18.75" customHeight="1" x14ac:dyDescent="0.2">
      <c r="A17" s="52" t="s">
        <v>53</v>
      </c>
      <c r="B17" s="53">
        <v>297</v>
      </c>
      <c r="C17" s="53">
        <v>17</v>
      </c>
      <c r="D17" s="54">
        <f>MIN(science!DZ6:DZ30)</f>
        <v>0</v>
      </c>
      <c r="E17" s="54">
        <f>MAX(science!DZ6:DZ30)</f>
        <v>0</v>
      </c>
      <c r="F17" s="55" t="e">
        <f>AVERAGE(science!DZ6:DZ30)</f>
        <v>#DIV/0!</v>
      </c>
      <c r="G17" s="55" t="e">
        <f>STDEV(science!DZ6:DZ30)</f>
        <v>#DIV/0!</v>
      </c>
      <c r="H17" s="55" t="e">
        <f t="shared" si="0"/>
        <v>#DIV/0!</v>
      </c>
      <c r="I17" s="55" t="e">
        <f t="shared" si="1"/>
        <v>#DIV/0!</v>
      </c>
      <c r="J17" s="53"/>
      <c r="K17" s="53"/>
      <c r="L17" s="53"/>
      <c r="M17" s="53"/>
    </row>
    <row r="18" spans="1:13" s="47" customFormat="1" ht="18.75" customHeight="1" x14ac:dyDescent="0.2">
      <c r="A18" s="43" t="s">
        <v>54</v>
      </c>
      <c r="B18" s="56">
        <v>297</v>
      </c>
      <c r="C18" s="56">
        <v>20</v>
      </c>
      <c r="D18" s="45">
        <f>MIN(science!EJ6:EJ30)</f>
        <v>0</v>
      </c>
      <c r="E18" s="45">
        <f>MAX(science!EJ6:EJ30)</f>
        <v>0</v>
      </c>
      <c r="F18" s="46" t="e">
        <f>AVERAGE(science!EJ6:EJ30)</f>
        <v>#DIV/0!</v>
      </c>
      <c r="G18" s="46" t="e">
        <f>STDEV(science!EJ6:EJ30)</f>
        <v>#DIV/0!</v>
      </c>
      <c r="H18" s="46" t="e">
        <f t="shared" si="0"/>
        <v>#DIV/0!</v>
      </c>
      <c r="I18" s="46" t="e">
        <f t="shared" si="1"/>
        <v>#DIV/0!</v>
      </c>
      <c r="J18" s="46">
        <f>(COUNTIF(science!EK6:EK30,"ปรับปรุง")/B18)*100</f>
        <v>0</v>
      </c>
      <c r="K18" s="46">
        <f>(COUNTIF(science!EK6:EK30,"พอใช้")/B18)*100</f>
        <v>0</v>
      </c>
      <c r="L18" s="46">
        <f>(COUNTIF(science!EK6:EK30,"ดี")/B18)*100</f>
        <v>0</v>
      </c>
      <c r="M18" s="46">
        <f>(COUNTIF(science!EK6:EK30,"ดีมาก")/B18)*100</f>
        <v>0</v>
      </c>
    </row>
    <row r="19" spans="1:13" ht="18.75" customHeight="1" x14ac:dyDescent="0.2">
      <c r="A19" s="52" t="s">
        <v>55</v>
      </c>
      <c r="B19" s="53">
        <v>297</v>
      </c>
      <c r="C19" s="53">
        <v>20</v>
      </c>
      <c r="D19" s="54">
        <f>MIN(science!EA6:EA30)</f>
        <v>0</v>
      </c>
      <c r="E19" s="54">
        <f>MAX(science!EA6:EA30)</f>
        <v>0</v>
      </c>
      <c r="F19" s="55" t="e">
        <f>AVERAGE(science!EA6:EA30)</f>
        <v>#DIV/0!</v>
      </c>
      <c r="G19" s="55" t="e">
        <f>STDEV(science!EA6:EA30)</f>
        <v>#DIV/0!</v>
      </c>
      <c r="H19" s="55" t="e">
        <f t="shared" si="0"/>
        <v>#DIV/0!</v>
      </c>
      <c r="I19" s="55" t="e">
        <f t="shared" si="1"/>
        <v>#DIV/0!</v>
      </c>
      <c r="J19" s="53"/>
      <c r="K19" s="53"/>
      <c r="L19" s="53"/>
      <c r="M19" s="53"/>
    </row>
  </sheetData>
  <mergeCells count="17">
    <mergeCell ref="A4:F4"/>
    <mergeCell ref="G4:M4"/>
    <mergeCell ref="A1:J1"/>
    <mergeCell ref="K1:M2"/>
    <mergeCell ref="A2:F2"/>
    <mergeCell ref="A3:F3"/>
    <mergeCell ref="G3:M3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science</vt:lpstr>
      <vt:lpstr>รายงาน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Windows User</cp:lastModifiedBy>
  <cp:lastPrinted>2017-11-03T08:42:43Z</cp:lastPrinted>
  <dcterms:created xsi:type="dcterms:W3CDTF">2017-10-27T03:40:44Z</dcterms:created>
  <dcterms:modified xsi:type="dcterms:W3CDTF">2018-03-09T09:18:22Z</dcterms:modified>
</cp:coreProperties>
</file>