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drawings/drawing5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E:\TPP\วิชาการ\วัดผล\"/>
    </mc:Choice>
  </mc:AlternateContent>
  <xr:revisionPtr revIDLastSave="0" documentId="13_ncr:1_{37AF7E0D-A848-4A55-B23D-C6936FE448F0}" xr6:coauthVersionLast="47" xr6:coauthVersionMax="47" xr10:uidLastSave="{00000000-0000-0000-0000-000000000000}"/>
  <bookViews>
    <workbookView xWindow="-108" yWindow="-108" windowWidth="23256" windowHeight="13176" firstSheet="1" activeTab="3" xr2:uid="{00000000-000D-0000-FFFF-FFFF00000000}"/>
  </bookViews>
  <sheets>
    <sheet name="ตัวอย่างการกรอก" sheetId="1" r:id="rId1"/>
    <sheet name="ภาคเรียนที่ 1 ปีการศึกษา 2568" sheetId="2" r:id="rId2"/>
    <sheet name="ภาคเรียนที่ 2 ปีการศึกษา 2568" sheetId="3" r:id="rId3"/>
    <sheet name="ผลการเปรียบเทียบผลสัมฤทธิ์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" i="4" l="1"/>
  <c r="Q4" i="4"/>
  <c r="B4" i="4"/>
  <c r="P2" i="4"/>
  <c r="AE20" i="3"/>
  <c r="AD20" i="3"/>
  <c r="AC20" i="3"/>
  <c r="AB20" i="3"/>
  <c r="AA20" i="3"/>
  <c r="Z20" i="3"/>
  <c r="Y20" i="3"/>
  <c r="X20" i="3"/>
  <c r="W20" i="3"/>
  <c r="V20" i="3"/>
  <c r="U20" i="3"/>
  <c r="T20" i="3"/>
  <c r="M20" i="3"/>
  <c r="Y6" i="4" s="1"/>
  <c r="L20" i="3"/>
  <c r="X6" i="4" s="1"/>
  <c r="K20" i="3"/>
  <c r="W6" i="4" s="1"/>
  <c r="J20" i="3"/>
  <c r="V6" i="4" s="1"/>
  <c r="I20" i="3"/>
  <c r="U6" i="4" s="1"/>
  <c r="H20" i="3"/>
  <c r="T6" i="4" s="1"/>
  <c r="G20" i="3"/>
  <c r="S6" i="4" s="1"/>
  <c r="F20" i="3"/>
  <c r="R6" i="4" s="1"/>
  <c r="E20" i="3"/>
  <c r="S19" i="3"/>
  <c r="P19" i="3"/>
  <c r="O19" i="3"/>
  <c r="N19" i="3"/>
  <c r="S18" i="3"/>
  <c r="P18" i="3"/>
  <c r="O18" i="3"/>
  <c r="N18" i="3"/>
  <c r="S17" i="3"/>
  <c r="P17" i="3"/>
  <c r="O17" i="3"/>
  <c r="N17" i="3"/>
  <c r="S16" i="3"/>
  <c r="P16" i="3"/>
  <c r="O16" i="3"/>
  <c r="N16" i="3"/>
  <c r="S15" i="3"/>
  <c r="P15" i="3"/>
  <c r="O15" i="3"/>
  <c r="N15" i="3"/>
  <c r="S14" i="3"/>
  <c r="P14" i="3"/>
  <c r="O14" i="3"/>
  <c r="N14" i="3"/>
  <c r="S13" i="3"/>
  <c r="P13" i="3"/>
  <c r="O13" i="3"/>
  <c r="N13" i="3"/>
  <c r="S12" i="3"/>
  <c r="P12" i="3"/>
  <c r="O12" i="3"/>
  <c r="N12" i="3"/>
  <c r="S11" i="3"/>
  <c r="P11" i="3"/>
  <c r="O11" i="3"/>
  <c r="N11" i="3"/>
  <c r="S10" i="3"/>
  <c r="O10" i="3"/>
  <c r="P10" i="3" s="1"/>
  <c r="N10" i="3"/>
  <c r="AE20" i="2"/>
  <c r="AD20" i="2"/>
  <c r="AC20" i="2"/>
  <c r="AB20" i="2"/>
  <c r="AA20" i="2"/>
  <c r="Z20" i="2"/>
  <c r="Y20" i="2"/>
  <c r="X20" i="2"/>
  <c r="W20" i="2"/>
  <c r="V20" i="2"/>
  <c r="U20" i="2"/>
  <c r="T20" i="2"/>
  <c r="M20" i="2"/>
  <c r="J6" i="4" s="1"/>
  <c r="L20" i="2"/>
  <c r="I6" i="4" s="1"/>
  <c r="K20" i="2"/>
  <c r="H6" i="4" s="1"/>
  <c r="J20" i="2"/>
  <c r="G6" i="4" s="1"/>
  <c r="I20" i="2"/>
  <c r="F6" i="4" s="1"/>
  <c r="H20" i="2"/>
  <c r="E6" i="4" s="1"/>
  <c r="G20" i="2"/>
  <c r="D6" i="4" s="1"/>
  <c r="F20" i="2"/>
  <c r="M6" i="4" s="1"/>
  <c r="E20" i="2"/>
  <c r="O6" i="4" s="1"/>
  <c r="S19" i="2"/>
  <c r="P19" i="2"/>
  <c r="O19" i="2"/>
  <c r="N19" i="2"/>
  <c r="S18" i="2"/>
  <c r="P18" i="2"/>
  <c r="O18" i="2"/>
  <c r="N18" i="2"/>
  <c r="S17" i="2"/>
  <c r="P17" i="2"/>
  <c r="O17" i="2"/>
  <c r="N17" i="2"/>
  <c r="S16" i="2"/>
  <c r="P16" i="2"/>
  <c r="O16" i="2"/>
  <c r="N16" i="2"/>
  <c r="S15" i="2"/>
  <c r="P15" i="2"/>
  <c r="O15" i="2"/>
  <c r="N15" i="2"/>
  <c r="S14" i="2"/>
  <c r="P14" i="2"/>
  <c r="O14" i="2"/>
  <c r="N14" i="2"/>
  <c r="S13" i="2"/>
  <c r="P13" i="2"/>
  <c r="O13" i="2"/>
  <c r="N13" i="2"/>
  <c r="S12" i="2"/>
  <c r="P12" i="2"/>
  <c r="O12" i="2"/>
  <c r="N12" i="2"/>
  <c r="S11" i="2"/>
  <c r="P11" i="2"/>
  <c r="O11" i="2"/>
  <c r="N11" i="2"/>
  <c r="S10" i="2"/>
  <c r="S20" i="2" s="1"/>
  <c r="S21" i="2" s="1"/>
  <c r="N10" i="2"/>
  <c r="AE20" i="1"/>
  <c r="AD20" i="1"/>
  <c r="AC20" i="1"/>
  <c r="AB20" i="1"/>
  <c r="AA20" i="1"/>
  <c r="Z20" i="1"/>
  <c r="Y20" i="1"/>
  <c r="X20" i="1"/>
  <c r="W20" i="1"/>
  <c r="V20" i="1"/>
  <c r="U20" i="1"/>
  <c r="T20" i="1"/>
  <c r="M20" i="1"/>
  <c r="L20" i="1"/>
  <c r="K20" i="1"/>
  <c r="J20" i="1"/>
  <c r="I20" i="1"/>
  <c r="H20" i="1"/>
  <c r="G20" i="1"/>
  <c r="F20" i="1"/>
  <c r="E20" i="1"/>
  <c r="I21" i="1" s="1"/>
  <c r="S19" i="1"/>
  <c r="P19" i="1"/>
  <c r="O19" i="1"/>
  <c r="N19" i="1"/>
  <c r="S18" i="1"/>
  <c r="P18" i="1"/>
  <c r="O18" i="1"/>
  <c r="N18" i="1"/>
  <c r="S17" i="1"/>
  <c r="P17" i="1"/>
  <c r="O17" i="1"/>
  <c r="N17" i="1"/>
  <c r="S16" i="1"/>
  <c r="P16" i="1"/>
  <c r="O16" i="1"/>
  <c r="N16" i="1"/>
  <c r="S15" i="1"/>
  <c r="P15" i="1"/>
  <c r="O15" i="1"/>
  <c r="N15" i="1"/>
  <c r="S14" i="1"/>
  <c r="P14" i="1"/>
  <c r="O14" i="1"/>
  <c r="N14" i="1"/>
  <c r="S13" i="1"/>
  <c r="P13" i="1"/>
  <c r="O13" i="1"/>
  <c r="N13" i="1"/>
  <c r="S12" i="1"/>
  <c r="N12" i="1"/>
  <c r="O12" i="1" s="1"/>
  <c r="P12" i="1" s="1"/>
  <c r="S11" i="1"/>
  <c r="N11" i="1"/>
  <c r="O11" i="1" s="1"/>
  <c r="P11" i="1" s="1"/>
  <c r="S10" i="1"/>
  <c r="R20" i="1" s="1"/>
  <c r="R21" i="1" s="1"/>
  <c r="N10" i="1"/>
  <c r="AB6" i="4" l="1"/>
  <c r="S20" i="3"/>
  <c r="S21" i="3" s="1"/>
  <c r="N20" i="3"/>
  <c r="AD21" i="3"/>
  <c r="G21" i="3"/>
  <c r="S7" i="4" s="1"/>
  <c r="T21" i="1"/>
  <c r="AB21" i="1"/>
  <c r="X21" i="1"/>
  <c r="N20" i="2"/>
  <c r="O20" i="2" s="1"/>
  <c r="P20" i="2" s="1"/>
  <c r="L21" i="2"/>
  <c r="I7" i="4" s="1"/>
  <c r="Z21" i="3"/>
  <c r="R20" i="3"/>
  <c r="AA6" i="4" s="1"/>
  <c r="Q20" i="3"/>
  <c r="Z6" i="4" s="1"/>
  <c r="H21" i="3"/>
  <c r="T7" i="4" s="1"/>
  <c r="T21" i="3"/>
  <c r="V22" i="3" s="1"/>
  <c r="AB21" i="3"/>
  <c r="AD22" i="3" s="1"/>
  <c r="X21" i="3"/>
  <c r="Z22" i="3" s="1"/>
  <c r="M21" i="2"/>
  <c r="X21" i="2"/>
  <c r="Z22" i="2" s="1"/>
  <c r="O10" i="2"/>
  <c r="P10" i="2" s="1"/>
  <c r="F21" i="2"/>
  <c r="Z21" i="2"/>
  <c r="T21" i="2"/>
  <c r="V22" i="2" s="1"/>
  <c r="AB21" i="2"/>
  <c r="AD22" i="2" s="1"/>
  <c r="V21" i="2"/>
  <c r="AD21" i="2"/>
  <c r="H21" i="1"/>
  <c r="J21" i="1"/>
  <c r="Q20" i="1"/>
  <c r="Q21" i="1" s="1"/>
  <c r="S20" i="1"/>
  <c r="S21" i="1" s="1"/>
  <c r="AD21" i="1"/>
  <c r="Z21" i="1"/>
  <c r="N20" i="1"/>
  <c r="O20" i="1" s="1"/>
  <c r="P20" i="1" s="1"/>
  <c r="AD6" i="4"/>
  <c r="I21" i="3"/>
  <c r="O10" i="1"/>
  <c r="P10" i="1" s="1"/>
  <c r="L21" i="1"/>
  <c r="Q20" i="2"/>
  <c r="N6" i="4" s="1"/>
  <c r="G21" i="2"/>
  <c r="D7" i="4" s="1"/>
  <c r="J21" i="3"/>
  <c r="V7" i="4" s="1"/>
  <c r="K21" i="1"/>
  <c r="M21" i="1"/>
  <c r="R22" i="1" s="1"/>
  <c r="R20" i="2"/>
  <c r="H21" i="2"/>
  <c r="E7" i="4" s="1"/>
  <c r="K21" i="3"/>
  <c r="V21" i="3"/>
  <c r="F21" i="1"/>
  <c r="I21" i="2"/>
  <c r="L21" i="3"/>
  <c r="X7" i="4" s="1"/>
  <c r="C6" i="4"/>
  <c r="J21" i="2"/>
  <c r="G7" i="4" s="1"/>
  <c r="O20" i="3"/>
  <c r="P20" i="3" s="1"/>
  <c r="M21" i="3"/>
  <c r="V21" i="1"/>
  <c r="G21" i="1"/>
  <c r="K21" i="2"/>
  <c r="F21" i="3"/>
  <c r="V22" i="1" l="1"/>
  <c r="C7" i="4"/>
  <c r="F22" i="2"/>
  <c r="M7" i="4" s="1"/>
  <c r="J7" i="4"/>
  <c r="AC6" i="4"/>
  <c r="F22" i="3"/>
  <c r="AB7" i="4" s="1"/>
  <c r="Z22" i="1"/>
  <c r="AD22" i="1"/>
  <c r="R21" i="3"/>
  <c r="AA7" i="4" s="1"/>
  <c r="Q21" i="3"/>
  <c r="Z7" i="4" s="1"/>
  <c r="N21" i="3"/>
  <c r="N21" i="2"/>
  <c r="F22" i="1"/>
  <c r="Y7" i="4"/>
  <c r="W7" i="4"/>
  <c r="R7" i="4"/>
  <c r="K6" i="4"/>
  <c r="Q21" i="2"/>
  <c r="R22" i="2" s="1"/>
  <c r="N7" i="4" s="1"/>
  <c r="L6" i="4"/>
  <c r="R21" i="2"/>
  <c r="L7" i="4" s="1"/>
  <c r="H7" i="4"/>
  <c r="F7" i="4"/>
  <c r="N21" i="1"/>
  <c r="N22" i="1" s="1"/>
  <c r="U7" i="4"/>
  <c r="N22" i="2" l="1"/>
  <c r="O7" i="4" s="1"/>
  <c r="N22" i="3"/>
  <c r="AD7" i="4" s="1"/>
  <c r="R22" i="3"/>
  <c r="AC7" i="4" s="1"/>
  <c r="K7" i="4"/>
</calcChain>
</file>

<file path=xl/sharedStrings.xml><?xml version="1.0" encoding="utf-8"?>
<sst xmlns="http://schemas.openxmlformats.org/spreadsheetml/2006/main" count="147" uniqueCount="41">
  <si>
    <t xml:space="preserve">สรุปผลสัมฤทธิ์ทางการเรียนตามรายวิชาของ </t>
  </si>
  <si>
    <t xml:space="preserve">กลุ่มสาระการเรียนรู้ </t>
  </si>
  <si>
    <t>คณิตศาสตร์</t>
  </si>
  <si>
    <t xml:space="preserve">ภาคเรียนที่ </t>
  </si>
  <si>
    <t>1/2568</t>
  </si>
  <si>
    <t>รหัสวิชา</t>
  </si>
  <si>
    <t>รายวิชา</t>
  </si>
  <si>
    <t xml:space="preserve">น้ำหนัก/หน่วยกิต  </t>
  </si>
  <si>
    <t>ระดับชั้น</t>
  </si>
  <si>
    <t>จำนวนนักเรียน</t>
  </si>
  <si>
    <t>จำนวนนักเรียนที่ได้</t>
  </si>
  <si>
    <t>รวม</t>
  </si>
  <si>
    <t>SD</t>
  </si>
  <si>
    <t>จำนวนนร.ที่ได้</t>
  </si>
  <si>
    <t>ระดับผลการเรียน</t>
  </si>
  <si>
    <t>ผลการเรียน</t>
  </si>
  <si>
    <t>คุณลักษณะฯ</t>
  </si>
  <si>
    <t>อ่าน คิด วิเคราะห์ฯ</t>
  </si>
  <si>
    <t>สมรรถนะฯ</t>
  </si>
  <si>
    <t>ร</t>
  </si>
  <si>
    <t>มส</t>
  </si>
  <si>
    <t>ค21102</t>
  </si>
  <si>
    <t>ม.1</t>
  </si>
  <si>
    <t>ค22202</t>
  </si>
  <si>
    <t>คณิตศาสตร์เพิ่มเติม</t>
  </si>
  <si>
    <t>ม.2</t>
  </si>
  <si>
    <t>ค23102</t>
  </si>
  <si>
    <t>ม.3</t>
  </si>
  <si>
    <t xml:space="preserve"> </t>
  </si>
  <si>
    <t>ร้อยละ</t>
  </si>
  <si>
    <t>ร้อยละไม่ผ่าน</t>
  </si>
  <si>
    <r>
      <rPr>
        <b/>
        <u/>
        <sz val="16"/>
        <color rgb="FFFF0000"/>
        <rFont val="Angsana New"/>
      </rPr>
      <t xml:space="preserve">หมายเหตุ </t>
    </r>
    <r>
      <rPr>
        <sz val="16"/>
        <color rgb="FFFF0000"/>
        <rFont val="Angsana New"/>
      </rPr>
      <t xml:space="preserve">   ให้ครูผู้สอนเติมข้อมูลเฉพาะที่เป็นอักษรสีดำ   ในส่วนของอักษรสีน้ำเงินจะคำนวณออกมาเองอัตโนมัติ</t>
    </r>
  </si>
  <si>
    <t>ลงชื่อ</t>
  </si>
  <si>
    <t>ผู้รายงาน</t>
  </si>
  <si>
    <t>หัวหน้ากลุ่มสาระการเรียนรู้</t>
  </si>
  <si>
    <t>(นายเรียนดี  มีที่เรียน)</t>
  </si>
  <si>
    <t>ร้อยละผลการเรียนระดับ 3 ขึ้นไป</t>
  </si>
  <si>
    <t>ไม่ผ่าน</t>
  </si>
  <si>
    <t>3 ขึ้นไป</t>
  </si>
  <si>
    <t>นายเรียนดี  วิชาการ</t>
  </si>
  <si>
    <t>2/2568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</si>
</sst>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0.0"/>
  </numFmts>
  <fonts count="44">
    <font>
      <sz val="11"/>
      <color theme="1"/>
      <name val="Calibri"/>
      <scheme val="minor"/>
    </font>
    <font>
      <b/>
      <sz val="20"/>
      <color theme="1"/>
      <name val="Angsana New"/>
    </font>
    <font>
      <b/>
      <sz val="20"/>
      <color theme="4"/>
      <name val="Angsana New"/>
    </font>
    <font>
      <b/>
      <sz val="20"/>
      <color rgb="FF000000"/>
      <name val="Angsana New"/>
    </font>
    <font>
      <sz val="14"/>
      <color theme="1"/>
      <name val="Angsana New"/>
    </font>
    <font>
      <b/>
      <sz val="18"/>
      <color theme="1"/>
      <name val="Angsana New"/>
    </font>
    <font>
      <b/>
      <sz val="14"/>
      <color theme="4"/>
      <name val="Angsana New"/>
    </font>
    <font>
      <b/>
      <sz val="12"/>
      <color theme="4"/>
      <name val="Angsana New"/>
    </font>
    <font>
      <b/>
      <sz val="13"/>
      <color theme="4"/>
      <name val="Angsana New"/>
    </font>
    <font>
      <b/>
      <sz val="16"/>
      <color theme="4"/>
      <name val="Angsana New"/>
    </font>
    <font>
      <sz val="11"/>
      <name val="Calibri"/>
    </font>
    <font>
      <sz val="14"/>
      <color theme="4"/>
      <name val="Angsana New"/>
    </font>
    <font>
      <sz val="15"/>
      <color theme="1"/>
      <name val="Angsana New"/>
    </font>
    <font>
      <sz val="15"/>
      <color theme="4"/>
      <name val="Angsana New"/>
    </font>
    <font>
      <sz val="13"/>
      <color theme="4"/>
      <name val="Angsana New"/>
    </font>
    <font>
      <sz val="11"/>
      <color theme="1"/>
      <name val="Angsana New"/>
    </font>
    <font>
      <sz val="16"/>
      <color rgb="FFFF0000"/>
      <name val="Angsana New"/>
    </font>
    <font>
      <sz val="16"/>
      <color theme="1"/>
      <name val="Angsana New"/>
    </font>
    <font>
      <b/>
      <sz val="20"/>
      <color rgb="FFFF0000"/>
      <name val="Angsana New"/>
    </font>
    <font>
      <b/>
      <sz val="14"/>
      <color theme="1"/>
      <name val="Angsana New"/>
    </font>
    <font>
      <b/>
      <sz val="12"/>
      <color theme="1"/>
      <name val="Angsana New"/>
    </font>
    <font>
      <b/>
      <sz val="13"/>
      <color theme="1"/>
      <name val="Angsana New"/>
    </font>
    <font>
      <b/>
      <sz val="16"/>
      <color theme="1"/>
      <name val="Angsana New"/>
    </font>
    <font>
      <b/>
      <sz val="14"/>
      <color rgb="FFFF0000"/>
      <name val="Angsana New"/>
    </font>
    <font>
      <b/>
      <sz val="14"/>
      <color rgb="FF0070C0"/>
      <name val="Angsana New"/>
    </font>
    <font>
      <sz val="15"/>
      <color rgb="FF0070C0"/>
      <name val="Angsana New"/>
    </font>
    <font>
      <sz val="14"/>
      <color rgb="FF0070C0"/>
      <name val="Angsana New"/>
    </font>
    <font>
      <sz val="14"/>
      <color rgb="FF00B050"/>
      <name val="Angsana New"/>
    </font>
    <font>
      <sz val="14"/>
      <color rgb="FFFF0000"/>
      <name val="Angsana New"/>
    </font>
    <font>
      <sz val="11"/>
      <color theme="1"/>
      <name val="Calibri"/>
      <scheme val="minor"/>
    </font>
    <font>
      <b/>
      <u/>
      <sz val="16"/>
      <color rgb="FFFF0000"/>
      <name val="Angsana New"/>
    </font>
    <font>
      <b/>
      <sz val="20"/>
      <color theme="4"/>
      <name val="Angsana New"/>
      <family val="1"/>
    </font>
    <font>
      <b/>
      <sz val="20"/>
      <color rgb="FFFF0000"/>
      <name val="Angsana New"/>
      <family val="1"/>
    </font>
    <font>
      <sz val="16"/>
      <color theme="1"/>
      <name val="Angsana New"/>
      <family val="1"/>
    </font>
    <font>
      <b/>
      <sz val="14"/>
      <name val="Angsana New"/>
      <family val="1"/>
    </font>
    <font>
      <sz val="11"/>
      <name val="Calibri"/>
      <family val="2"/>
    </font>
    <font>
      <sz val="13"/>
      <name val="Angsana New"/>
      <family val="1"/>
    </font>
    <font>
      <sz val="14"/>
      <name val="Angsana New"/>
      <family val="1"/>
    </font>
    <font>
      <sz val="11"/>
      <name val="Calibri"/>
      <family val="2"/>
      <scheme val="minor"/>
    </font>
    <font>
      <b/>
      <sz val="14"/>
      <color rgb="FF00B050"/>
      <name val="Angsana New"/>
      <family val="1"/>
      <charset val="222"/>
    </font>
    <font>
      <sz val="11"/>
      <color rgb="FF00B050"/>
      <name val="Calibri"/>
      <family val="2"/>
      <charset val="222"/>
    </font>
    <font>
      <b/>
      <sz val="14"/>
      <color rgb="FFFF0000"/>
      <name val="Angsana New"/>
      <family val="1"/>
      <charset val="222"/>
    </font>
    <font>
      <sz val="11"/>
      <color rgb="FFFF0000"/>
      <name val="Calibri"/>
      <family val="2"/>
      <charset val="222"/>
    </font>
    <font>
      <sz val="16"/>
      <color rgb="FFFF0000"/>
      <name val="Angsana New"/>
      <family val="1"/>
    </font>
  </fonts>
  <fills count="5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rgb="FFFFFFCC"/>
        <bgColor rgb="FFFFFFCC"/>
      </patternFill>
    </fill>
    <fill>
      <patternFill patternType="solid">
        <fgColor rgb="FFEFEFEF"/>
        <bgColor rgb="FFEFEFEF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45">
    <xf numFmtId="0" fontId="0" fillId="0" borderId="0" xfId="0"/>
    <xf numFmtId="0" fontId="1" fillId="0" borderId="0" xfId="0" applyFont="1" applyAlignment="1">
      <alignment horizontal="center"/>
    </xf>
    <xf numFmtId="0" fontId="4" fillId="0" borderId="0" xfId="0" applyFont="1"/>
    <xf numFmtId="0" fontId="6" fillId="2" borderId="11" xfId="0" applyFont="1" applyFill="1" applyBorder="1" applyAlignment="1">
      <alignment horizontal="center"/>
    </xf>
    <xf numFmtId="187" fontId="6" fillId="2" borderId="11" xfId="0" applyNumberFormat="1" applyFont="1" applyFill="1" applyBorder="1" applyAlignment="1">
      <alignment horizontal="center"/>
    </xf>
    <xf numFmtId="0" fontId="6" fillId="2" borderId="12" xfId="0" applyFont="1" applyFill="1" applyBorder="1" applyAlignment="1">
      <alignment horizontal="center"/>
    </xf>
    <xf numFmtId="0" fontId="6" fillId="2" borderId="13" xfId="0" applyFont="1" applyFill="1" applyBorder="1" applyAlignment="1">
      <alignment horizontal="center"/>
    </xf>
    <xf numFmtId="0" fontId="6" fillId="2" borderId="14" xfId="0" applyFont="1" applyFill="1" applyBorder="1" applyAlignment="1">
      <alignment horizontal="center"/>
    </xf>
    <xf numFmtId="0" fontId="6" fillId="2" borderId="15" xfId="0" applyFont="1" applyFill="1" applyBorder="1" applyAlignment="1">
      <alignment horizontal="center"/>
    </xf>
    <xf numFmtId="0" fontId="12" fillId="0" borderId="11" xfId="0" applyFont="1" applyBorder="1" applyAlignment="1">
      <alignment horizontal="center"/>
    </xf>
    <xf numFmtId="0" fontId="12" fillId="0" borderId="11" xfId="0" applyFont="1" applyBorder="1" applyAlignment="1">
      <alignment horizontal="left" vertical="center"/>
    </xf>
    <xf numFmtId="187" fontId="12" fillId="0" borderId="11" xfId="0" applyNumberFormat="1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2" fontId="13" fillId="0" borderId="11" xfId="0" applyNumberFormat="1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2" fillId="0" borderId="13" xfId="0" applyFont="1" applyBorder="1" applyAlignment="1">
      <alignment horizontal="center"/>
    </xf>
    <xf numFmtId="0" fontId="12" fillId="0" borderId="14" xfId="0" applyFont="1" applyBorder="1" applyAlignment="1">
      <alignment horizontal="center"/>
    </xf>
    <xf numFmtId="0" fontId="13" fillId="0" borderId="11" xfId="0" applyFont="1" applyBorder="1" applyAlignment="1">
      <alignment horizontal="left" vertical="center"/>
    </xf>
    <xf numFmtId="187" fontId="13" fillId="0" borderId="11" xfId="0" applyNumberFormat="1" applyFont="1" applyBorder="1" applyAlignment="1">
      <alignment horizontal="center"/>
    </xf>
    <xf numFmtId="0" fontId="13" fillId="0" borderId="13" xfId="0" applyFont="1" applyBorder="1" applyAlignment="1">
      <alignment horizontal="center"/>
    </xf>
    <xf numFmtId="0" fontId="13" fillId="0" borderId="14" xfId="0" applyFont="1" applyBorder="1" applyAlignment="1">
      <alignment horizontal="center"/>
    </xf>
    <xf numFmtId="0" fontId="13" fillId="0" borderId="11" xfId="0" applyFont="1" applyBorder="1" applyAlignment="1">
      <alignment horizontal="left"/>
    </xf>
    <xf numFmtId="0" fontId="11" fillId="0" borderId="11" xfId="0" applyFont="1" applyBorder="1" applyAlignment="1">
      <alignment horizontal="center"/>
    </xf>
    <xf numFmtId="2" fontId="11" fillId="0" borderId="11" xfId="0" applyNumberFormat="1" applyFont="1" applyBorder="1" applyAlignment="1">
      <alignment horizontal="center"/>
    </xf>
    <xf numFmtId="1" fontId="11" fillId="0" borderId="2" xfId="0" applyNumberFormat="1" applyFont="1" applyBorder="1" applyAlignment="1">
      <alignment horizontal="center"/>
    </xf>
    <xf numFmtId="1" fontId="11" fillId="0" borderId="13" xfId="0" applyNumberFormat="1" applyFont="1" applyBorder="1" applyAlignment="1">
      <alignment horizontal="center"/>
    </xf>
    <xf numFmtId="1" fontId="11" fillId="0" borderId="11" xfId="0" applyNumberFormat="1" applyFont="1" applyBorder="1" applyAlignment="1">
      <alignment horizontal="center"/>
    </xf>
    <xf numFmtId="1" fontId="11" fillId="0" borderId="14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187" fontId="4" fillId="0" borderId="0" xfId="0" applyNumberFormat="1" applyFont="1" applyAlignment="1">
      <alignment horizontal="center"/>
    </xf>
    <xf numFmtId="0" fontId="15" fillId="0" borderId="0" xfId="0" applyFont="1"/>
    <xf numFmtId="0" fontId="16" fillId="0" borderId="0" xfId="0" applyFont="1"/>
    <xf numFmtId="0" fontId="17" fillId="0" borderId="0" xfId="0" applyFont="1"/>
    <xf numFmtId="0" fontId="16" fillId="0" borderId="0" xfId="0" applyFont="1" applyAlignment="1">
      <alignment horizontal="center"/>
    </xf>
    <xf numFmtId="0" fontId="23" fillId="2" borderId="11" xfId="0" applyFont="1" applyFill="1" applyBorder="1" applyAlignment="1">
      <alignment horizontal="center"/>
    </xf>
    <xf numFmtId="0" fontId="23" fillId="2" borderId="12" xfId="0" applyFont="1" applyFill="1" applyBorder="1" applyAlignment="1">
      <alignment horizontal="center"/>
    </xf>
    <xf numFmtId="0" fontId="24" fillId="2" borderId="13" xfId="0" applyFont="1" applyFill="1" applyBorder="1" applyAlignment="1">
      <alignment horizontal="center"/>
    </xf>
    <xf numFmtId="0" fontId="24" fillId="2" borderId="11" xfId="0" applyFont="1" applyFill="1" applyBorder="1" applyAlignment="1">
      <alignment horizontal="center"/>
    </xf>
    <xf numFmtId="0" fontId="24" fillId="2" borderId="14" xfId="0" applyFont="1" applyFill="1" applyBorder="1" applyAlignment="1">
      <alignment horizontal="center"/>
    </xf>
    <xf numFmtId="0" fontId="24" fillId="2" borderId="15" xfId="0" applyFont="1" applyFill="1" applyBorder="1" applyAlignment="1">
      <alignment horizontal="center"/>
    </xf>
    <xf numFmtId="0" fontId="24" fillId="2" borderId="12" xfId="0" applyFont="1" applyFill="1" applyBorder="1" applyAlignment="1">
      <alignment horizontal="center"/>
    </xf>
    <xf numFmtId="2" fontId="12" fillId="0" borderId="11" xfId="0" applyNumberFormat="1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26" fillId="0" borderId="11" xfId="0" applyFont="1" applyBorder="1" applyAlignment="1">
      <alignment horizontal="center"/>
    </xf>
    <xf numFmtId="0" fontId="27" fillId="0" borderId="11" xfId="0" applyFont="1" applyBorder="1" applyAlignment="1">
      <alignment horizontal="center"/>
    </xf>
    <xf numFmtId="2" fontId="27" fillId="0" borderId="11" xfId="0" applyNumberFormat="1" applyFont="1" applyBorder="1" applyAlignment="1">
      <alignment horizontal="center"/>
    </xf>
    <xf numFmtId="1" fontId="28" fillId="0" borderId="2" xfId="0" applyNumberFormat="1" applyFont="1" applyBorder="1" applyAlignment="1">
      <alignment horizontal="center"/>
    </xf>
    <xf numFmtId="1" fontId="27" fillId="0" borderId="13" xfId="0" applyNumberFormat="1" applyFont="1" applyBorder="1" applyAlignment="1">
      <alignment horizontal="center"/>
    </xf>
    <xf numFmtId="1" fontId="27" fillId="0" borderId="11" xfId="0" applyNumberFormat="1" applyFont="1" applyBorder="1" applyAlignment="1">
      <alignment horizontal="center"/>
    </xf>
    <xf numFmtId="1" fontId="27" fillId="0" borderId="14" xfId="0" applyNumberFormat="1" applyFont="1" applyBorder="1" applyAlignment="1">
      <alignment horizontal="center"/>
    </xf>
    <xf numFmtId="0" fontId="28" fillId="0" borderId="11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17" fillId="0" borderId="16" xfId="0" applyFont="1" applyBorder="1"/>
    <xf numFmtId="0" fontId="29" fillId="0" borderId="16" xfId="0" applyFont="1" applyBorder="1" applyAlignment="1">
      <alignment horizontal="center"/>
    </xf>
    <xf numFmtId="187" fontId="29" fillId="0" borderId="16" xfId="0" applyNumberFormat="1" applyFont="1" applyBorder="1" applyAlignment="1">
      <alignment horizontal="center"/>
    </xf>
    <xf numFmtId="0" fontId="17" fillId="0" borderId="16" xfId="0" applyFont="1" applyBorder="1" applyAlignment="1">
      <alignment horizontal="center"/>
    </xf>
    <xf numFmtId="187" fontId="17" fillId="0" borderId="16" xfId="0" applyNumberFormat="1" applyFont="1" applyBorder="1" applyAlignment="1">
      <alignment horizontal="center"/>
    </xf>
    <xf numFmtId="0" fontId="17" fillId="0" borderId="11" xfId="0" applyFont="1" applyBorder="1"/>
    <xf numFmtId="0" fontId="29" fillId="0" borderId="11" xfId="0" applyFont="1" applyBorder="1" applyAlignment="1">
      <alignment horizontal="center"/>
    </xf>
    <xf numFmtId="187" fontId="29" fillId="0" borderId="11" xfId="0" applyNumberFormat="1" applyFont="1" applyBorder="1" applyAlignment="1">
      <alignment horizontal="center"/>
    </xf>
    <xf numFmtId="0" fontId="17" fillId="0" borderId="11" xfId="0" applyFont="1" applyBorder="1" applyAlignment="1">
      <alignment horizontal="center"/>
    </xf>
    <xf numFmtId="187" fontId="17" fillId="0" borderId="11" xfId="0" applyNumberFormat="1" applyFont="1" applyBorder="1" applyAlignment="1">
      <alignment horizontal="center"/>
    </xf>
    <xf numFmtId="1" fontId="17" fillId="0" borderId="16" xfId="0" applyNumberFormat="1" applyFont="1" applyBorder="1" applyAlignment="1">
      <alignment horizontal="center"/>
    </xf>
    <xf numFmtId="1" fontId="17" fillId="0" borderId="11" xfId="0" applyNumberFormat="1" applyFont="1" applyBorder="1" applyAlignment="1">
      <alignment horizontal="center"/>
    </xf>
    <xf numFmtId="0" fontId="12" fillId="0" borderId="11" xfId="0" applyFont="1" applyBorder="1" applyAlignment="1" applyProtection="1">
      <alignment horizontal="center"/>
      <protection locked="0"/>
    </xf>
    <xf numFmtId="0" fontId="12" fillId="0" borderId="11" xfId="0" applyFont="1" applyBorder="1" applyAlignment="1" applyProtection="1">
      <alignment horizontal="left" vertical="center"/>
      <protection locked="0"/>
    </xf>
    <xf numFmtId="187" fontId="12" fillId="0" borderId="11" xfId="0" applyNumberFormat="1" applyFont="1" applyBorder="1" applyAlignment="1" applyProtection="1">
      <alignment horizontal="center"/>
      <protection locked="0"/>
    </xf>
    <xf numFmtId="0" fontId="25" fillId="0" borderId="11" xfId="0" applyFont="1" applyBorder="1" applyAlignment="1" applyProtection="1">
      <alignment horizontal="center"/>
      <protection locked="0"/>
    </xf>
    <xf numFmtId="0" fontId="12" fillId="0" borderId="11" xfId="0" applyFont="1" applyBorder="1" applyAlignment="1" applyProtection="1">
      <alignment horizontal="left"/>
      <protection locked="0"/>
    </xf>
    <xf numFmtId="0" fontId="12" fillId="0" borderId="13" xfId="0" applyFont="1" applyBorder="1" applyAlignment="1" applyProtection="1">
      <alignment horizontal="center"/>
      <protection locked="0"/>
    </xf>
    <xf numFmtId="0" fontId="12" fillId="0" borderId="14" xfId="0" applyFont="1" applyBorder="1" applyAlignment="1" applyProtection="1">
      <alignment horizontal="center"/>
      <protection locked="0"/>
    </xf>
    <xf numFmtId="0" fontId="14" fillId="0" borderId="15" xfId="0" applyFont="1" applyBorder="1"/>
    <xf numFmtId="0" fontId="11" fillId="0" borderId="1" xfId="0" applyFont="1" applyBorder="1" applyAlignment="1">
      <alignment horizontal="center"/>
    </xf>
    <xf numFmtId="2" fontId="6" fillId="0" borderId="18" xfId="0" applyNumberFormat="1" applyFont="1" applyBorder="1"/>
    <xf numFmtId="2" fontId="6" fillId="0" borderId="17" xfId="0" applyNumberFormat="1" applyFont="1" applyBorder="1"/>
    <xf numFmtId="2" fontId="6" fillId="0" borderId="19" xfId="0" applyNumberFormat="1" applyFont="1" applyBorder="1"/>
    <xf numFmtId="2" fontId="11" fillId="0" borderId="0" xfId="0" applyNumberFormat="1" applyFont="1"/>
    <xf numFmtId="2" fontId="34" fillId="0" borderId="18" xfId="0" applyNumberFormat="1" applyFont="1" applyBorder="1"/>
    <xf numFmtId="2" fontId="34" fillId="0" borderId="17" xfId="0" applyNumberFormat="1" applyFont="1" applyBorder="1"/>
    <xf numFmtId="2" fontId="34" fillId="0" borderId="19" xfId="0" applyNumberFormat="1" applyFont="1" applyBorder="1"/>
    <xf numFmtId="0" fontId="36" fillId="0" borderId="15" xfId="0" applyFont="1" applyBorder="1"/>
    <xf numFmtId="2" fontId="37" fillId="0" borderId="0" xfId="0" applyNumberFormat="1" applyFont="1"/>
    <xf numFmtId="0" fontId="38" fillId="0" borderId="0" xfId="0" applyFont="1"/>
    <xf numFmtId="0" fontId="33" fillId="0" borderId="16" xfId="0" applyFont="1" applyBorder="1" applyAlignment="1">
      <alignment horizontal="center"/>
    </xf>
    <xf numFmtId="2" fontId="17" fillId="0" borderId="16" xfId="0" applyNumberFormat="1" applyFont="1" applyBorder="1" applyAlignment="1">
      <alignment horizontal="center"/>
    </xf>
    <xf numFmtId="2" fontId="17" fillId="0" borderId="11" xfId="0" applyNumberFormat="1" applyFont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10" fillId="0" borderId="3" xfId="0" applyFont="1" applyBorder="1"/>
    <xf numFmtId="0" fontId="10" fillId="0" borderId="4" xfId="0" applyFont="1" applyBorder="1"/>
    <xf numFmtId="0" fontId="6" fillId="2" borderId="2" xfId="0" applyFont="1" applyFill="1" applyBorder="1" applyAlignment="1">
      <alignment horizontal="center"/>
    </xf>
    <xf numFmtId="0" fontId="10" fillId="0" borderId="6" xfId="0" applyFont="1" applyBorder="1"/>
    <xf numFmtId="0" fontId="11" fillId="2" borderId="1" xfId="0" applyFont="1" applyFill="1" applyBorder="1" applyAlignment="1">
      <alignment horizontal="center" vertical="center"/>
    </xf>
    <xf numFmtId="0" fontId="10" fillId="0" borderId="5" xfId="0" applyFont="1" applyBorder="1"/>
    <xf numFmtId="0" fontId="10" fillId="0" borderId="10" xfId="0" applyFont="1" applyBorder="1"/>
    <xf numFmtId="0" fontId="6" fillId="0" borderId="2" xfId="0" applyFont="1" applyBorder="1" applyAlignment="1">
      <alignment horizontal="center"/>
    </xf>
    <xf numFmtId="0" fontId="6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textRotation="90"/>
    </xf>
    <xf numFmtId="0" fontId="9" fillId="2" borderId="2" xfId="0" applyFont="1" applyFill="1" applyBorder="1" applyAlignment="1">
      <alignment horizontal="center"/>
    </xf>
    <xf numFmtId="0" fontId="11" fillId="3" borderId="2" xfId="0" applyFont="1" applyFill="1" applyBorder="1" applyAlignment="1">
      <alignment horizontal="center"/>
    </xf>
    <xf numFmtId="2" fontId="11" fillId="0" borderId="2" xfId="0" applyNumberFormat="1" applyFont="1" applyBorder="1" applyAlignment="1">
      <alignment horizontal="center"/>
    </xf>
    <xf numFmtId="2" fontId="6" fillId="4" borderId="2" xfId="0" applyNumberFormat="1" applyFont="1" applyFill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0" fontId="10" fillId="0" borderId="9" xfId="0" applyFont="1" applyBorder="1"/>
    <xf numFmtId="0" fontId="6" fillId="4" borderId="2" xfId="0" applyFont="1" applyFill="1" applyBorder="1" applyAlignment="1">
      <alignment horizontal="center"/>
    </xf>
    <xf numFmtId="0" fontId="2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left" vertical="center"/>
    </xf>
    <xf numFmtId="49" fontId="3" fillId="0" borderId="0" xfId="0" applyNumberFormat="1" applyFont="1" applyAlignment="1">
      <alignment horizontal="left" vertical="center"/>
    </xf>
    <xf numFmtId="0" fontId="6" fillId="2" borderId="7" xfId="0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/>
    <xf numFmtId="0" fontId="31" fillId="0" borderId="0" xfId="0" applyFont="1" applyAlignment="1">
      <alignment horizontal="right" vertical="center"/>
    </xf>
    <xf numFmtId="187" fontId="7" fillId="2" borderId="1" xfId="0" applyNumberFormat="1" applyFont="1" applyFill="1" applyBorder="1" applyAlignment="1">
      <alignment horizontal="center" vertical="center" textRotation="90"/>
    </xf>
    <xf numFmtId="0" fontId="6" fillId="2" borderId="1" xfId="0" applyFont="1" applyFill="1" applyBorder="1" applyAlignment="1">
      <alignment horizontal="center" vertical="center" textRotation="90"/>
    </xf>
    <xf numFmtId="2" fontId="26" fillId="0" borderId="2" xfId="0" applyNumberFormat="1" applyFont="1" applyBorder="1" applyAlignment="1">
      <alignment horizontal="center"/>
    </xf>
    <xf numFmtId="0" fontId="19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26" fillId="3" borderId="2" xfId="0" applyFont="1" applyFill="1" applyBorder="1" applyAlignment="1">
      <alignment horizontal="center"/>
    </xf>
    <xf numFmtId="0" fontId="21" fillId="2" borderId="2" xfId="0" applyFont="1" applyFill="1" applyBorder="1" applyAlignment="1">
      <alignment horizontal="center"/>
    </xf>
    <xf numFmtId="0" fontId="19" fillId="2" borderId="2" xfId="0" applyFont="1" applyFill="1" applyBorder="1" applyAlignment="1">
      <alignment horizontal="center"/>
    </xf>
    <xf numFmtId="0" fontId="22" fillId="2" borderId="2" xfId="0" applyFont="1" applyFill="1" applyBorder="1" applyAlignment="1">
      <alignment horizontal="center"/>
    </xf>
    <xf numFmtId="0" fontId="19" fillId="2" borderId="7" xfId="0" applyFont="1" applyFill="1" applyBorder="1" applyAlignment="1">
      <alignment horizontal="center"/>
    </xf>
    <xf numFmtId="0" fontId="19" fillId="2" borderId="8" xfId="0" applyFont="1" applyFill="1" applyBorder="1" applyAlignment="1">
      <alignment horizontal="center"/>
    </xf>
    <xf numFmtId="0" fontId="16" fillId="0" borderId="0" xfId="0" applyFont="1" applyAlignment="1" applyProtection="1">
      <alignment horizontal="center"/>
      <protection locked="0"/>
    </xf>
    <xf numFmtId="0" fontId="0" fillId="0" borderId="0" xfId="0" applyProtection="1">
      <protection locked="0"/>
    </xf>
    <xf numFmtId="2" fontId="41" fillId="4" borderId="2" xfId="0" applyNumberFormat="1" applyFont="1" applyFill="1" applyBorder="1" applyAlignment="1">
      <alignment horizontal="center"/>
    </xf>
    <xf numFmtId="0" fontId="42" fillId="0" borderId="4" xfId="0" applyFont="1" applyBorder="1"/>
    <xf numFmtId="0" fontId="34" fillId="4" borderId="2" xfId="0" applyFont="1" applyFill="1" applyBorder="1" applyAlignment="1">
      <alignment horizontal="center"/>
    </xf>
    <xf numFmtId="0" fontId="35" fillId="0" borderId="3" xfId="0" applyFont="1" applyBorder="1"/>
    <xf numFmtId="2" fontId="37" fillId="0" borderId="2" xfId="0" applyNumberFormat="1" applyFont="1" applyBorder="1" applyAlignment="1">
      <alignment horizontal="center"/>
    </xf>
    <xf numFmtId="0" fontId="35" fillId="0" borderId="4" xfId="0" applyFont="1" applyBorder="1"/>
    <xf numFmtId="187" fontId="20" fillId="2" borderId="1" xfId="0" applyNumberFormat="1" applyFont="1" applyFill="1" applyBorder="1" applyAlignment="1">
      <alignment horizontal="center" vertical="center" textRotation="90"/>
    </xf>
    <xf numFmtId="0" fontId="19" fillId="2" borderId="1" xfId="0" applyFont="1" applyFill="1" applyBorder="1" applyAlignment="1">
      <alignment horizontal="center" vertical="center" textRotation="90"/>
    </xf>
    <xf numFmtId="0" fontId="43" fillId="0" borderId="0" xfId="0" applyFont="1" applyAlignment="1" applyProtection="1">
      <alignment horizontal="center"/>
      <protection locked="0"/>
    </xf>
    <xf numFmtId="0" fontId="32" fillId="0" borderId="0" xfId="0" applyFont="1" applyAlignment="1" applyProtection="1">
      <alignment horizontal="left"/>
      <protection locked="0"/>
    </xf>
    <xf numFmtId="0" fontId="18" fillId="0" borderId="0" xfId="0" applyFont="1" applyAlignment="1" applyProtection="1">
      <alignment horizontal="left"/>
      <protection locked="0"/>
    </xf>
    <xf numFmtId="49" fontId="18" fillId="0" borderId="0" xfId="0" applyNumberFormat="1" applyFont="1" applyAlignment="1" applyProtection="1">
      <alignment horizontal="left"/>
      <protection locked="0"/>
    </xf>
    <xf numFmtId="0" fontId="19" fillId="0" borderId="2" xfId="0" applyFont="1" applyBorder="1" applyAlignment="1">
      <alignment horizontal="center"/>
    </xf>
    <xf numFmtId="0" fontId="34" fillId="0" borderId="2" xfId="0" applyFont="1" applyBorder="1" applyAlignment="1">
      <alignment horizontal="center"/>
    </xf>
    <xf numFmtId="2" fontId="39" fillId="0" borderId="2" xfId="0" applyNumberFormat="1" applyFont="1" applyBorder="1" applyAlignment="1">
      <alignment horizontal="center"/>
    </xf>
    <xf numFmtId="0" fontId="40" fillId="0" borderId="3" xfId="0" applyFont="1" applyBorder="1"/>
    <xf numFmtId="0" fontId="40" fillId="0" borderId="9" xfId="0" applyFont="1" applyBorder="1"/>
    <xf numFmtId="0" fontId="1" fillId="0" borderId="0" xfId="0" applyFont="1" applyAlignment="1">
      <alignment horizontal="right"/>
    </xf>
    <xf numFmtId="0" fontId="21" fillId="2" borderId="1" xfId="0" applyFont="1" applyFill="1" applyBorder="1" applyAlignment="1">
      <alignment horizontal="center" vertical="center" textRotation="90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1" i="0" u="none" strike="noStrike" kern="1200" baseline="0">
                <a:ln w="3175">
                  <a:noFill/>
                </a:ln>
                <a:solidFill>
                  <a:schemeClr val="tx1"/>
                </a:solidFill>
                <a:latin typeface="Angsana New" panose="02020603050405020304" pitchFamily="18" charset="-34"/>
                <a:ea typeface="+mn-ea"/>
                <a:cs typeface="Angsana New" panose="02020603050405020304" pitchFamily="18" charset="-34"/>
              </a:defRPr>
            </a:pPr>
            <a:r>
              <a:rPr lang="th-TH" sz="2000"/>
              <a:t>ผลการเปรียบเทียบผลสัมฤทธิ์ทางการเรียน</a:t>
            </a:r>
            <a:endParaRPr lang="en-US" sz="2000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6.5865959852989889E-2"/>
          <c:y val="0.13032098765432099"/>
          <c:w val="0.92404317671611635"/>
          <c:h val="0.70341149023038785"/>
        </c:manualLayout>
      </c:layout>
      <c:barChart>
        <c:barDir val="col"/>
        <c:grouping val="clustered"/>
        <c:varyColors val="1"/>
        <c:ser>
          <c:idx val="0"/>
          <c:order val="0"/>
          <c:tx>
            <c:strRef>
              <c:f>'ภาคเรียนที่ 1 ปีการศึกษา 2568'!$P$5</c:f>
              <c:strCache>
                <c:ptCount val="1"/>
                <c:pt idx="0">
                  <c:v>1/2568</c:v>
                </c:pt>
              </c:strCache>
            </c:strRef>
          </c:tx>
          <c:spPr>
            <a:solidFill>
              <a:srgbClr val="4472C4"/>
            </a:solidFill>
            <a:ln>
              <a:noFill/>
            </a:ln>
            <a:effectLst/>
          </c:spPr>
          <c:invertIfNegative val="1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ln w="3175">
                      <a:noFill/>
                    </a:ln>
                    <a:solidFill>
                      <a:schemeClr val="tx1"/>
                    </a:solidFill>
                    <a:latin typeface="Angsana New" panose="02020603050405020304" pitchFamily="18" charset="-34"/>
                    <a:ea typeface="+mn-ea"/>
                    <a:cs typeface="Angsana New" panose="02020603050405020304" pitchFamily="18" charset="-34"/>
                  </a:defRPr>
                </a:pPr>
                <a:endParaRPr lang="th-TH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ผลการเปรียบเทียบผลสัมฤทธิ์!$C$5:$N$5</c:f>
              <c:strCache>
                <c:ptCount val="12"/>
                <c:pt idx="0">
                  <c:v>4</c:v>
                </c:pt>
                <c:pt idx="1">
                  <c:v>3.5</c:v>
                </c:pt>
                <c:pt idx="2">
                  <c:v>3</c:v>
                </c:pt>
                <c:pt idx="3">
                  <c:v>2.5</c:v>
                </c:pt>
                <c:pt idx="4">
                  <c:v>2</c:v>
                </c:pt>
                <c:pt idx="5">
                  <c:v>1.5</c:v>
                </c:pt>
                <c:pt idx="6">
                  <c:v>1</c:v>
                </c:pt>
                <c:pt idx="7">
                  <c:v>0</c:v>
                </c:pt>
                <c:pt idx="8">
                  <c:v>ร</c:v>
                </c:pt>
                <c:pt idx="9">
                  <c:v>มส</c:v>
                </c:pt>
                <c:pt idx="10">
                  <c:v>3 ขึ้นไป</c:v>
                </c:pt>
                <c:pt idx="11">
                  <c:v>ไม่ผ่าน</c:v>
                </c:pt>
              </c:strCache>
            </c:strRef>
          </c:cat>
          <c:val>
            <c:numRef>
              <c:f>ผลการเปรียบเทียบผลสัมฤทธิ์!$C$7:$N$7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 formatCode="0.00">
                  <c:v>0</c:v>
                </c:pt>
                <c:pt idx="11" formatCode="0.00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noFill/>
                  </a:ln>
                  <a:effectLst/>
                </c14:spPr>
              </c14:invertSolidFillFmt>
            </c:ext>
            <c:ext xmlns:c16="http://schemas.microsoft.com/office/drawing/2014/chart" uri="{C3380CC4-5D6E-409C-BE32-E72D297353CC}">
              <c16:uniqueId val="{00000000-0AF2-47C7-B2D3-880E93BA6A1A}"/>
            </c:ext>
          </c:extLst>
        </c:ser>
        <c:ser>
          <c:idx val="1"/>
          <c:order val="1"/>
          <c:tx>
            <c:strRef>
              <c:f>'ภาคเรียนที่ 2 ปีการศึกษา 2568'!$P$5</c:f>
              <c:strCache>
                <c:ptCount val="1"/>
                <c:pt idx="0">
                  <c:v>2/2568</c:v>
                </c:pt>
              </c:strCache>
            </c:strRef>
          </c:tx>
          <c:spPr>
            <a:solidFill>
              <a:srgbClr val="ED7D31"/>
            </a:solidFill>
            <a:ln>
              <a:noFill/>
            </a:ln>
            <a:effectLst/>
          </c:spPr>
          <c:invertIfNegative val="1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ln w="3175">
                      <a:noFill/>
                    </a:ln>
                    <a:solidFill>
                      <a:schemeClr val="tx1"/>
                    </a:solidFill>
                    <a:latin typeface="Angsana New" panose="02020603050405020304" pitchFamily="18" charset="-34"/>
                    <a:ea typeface="+mn-ea"/>
                    <a:cs typeface="Angsana New" panose="02020603050405020304" pitchFamily="18" charset="-34"/>
                  </a:defRPr>
                </a:pPr>
                <a:endParaRPr lang="th-TH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ผลการเปรียบเทียบผลสัมฤทธิ์!$C$5:$N$5</c:f>
              <c:strCache>
                <c:ptCount val="12"/>
                <c:pt idx="0">
                  <c:v>4</c:v>
                </c:pt>
                <c:pt idx="1">
                  <c:v>3.5</c:v>
                </c:pt>
                <c:pt idx="2">
                  <c:v>3</c:v>
                </c:pt>
                <c:pt idx="3">
                  <c:v>2.5</c:v>
                </c:pt>
                <c:pt idx="4">
                  <c:v>2</c:v>
                </c:pt>
                <c:pt idx="5">
                  <c:v>1.5</c:v>
                </c:pt>
                <c:pt idx="6">
                  <c:v>1</c:v>
                </c:pt>
                <c:pt idx="7">
                  <c:v>0</c:v>
                </c:pt>
                <c:pt idx="8">
                  <c:v>ร</c:v>
                </c:pt>
                <c:pt idx="9">
                  <c:v>มส</c:v>
                </c:pt>
                <c:pt idx="10">
                  <c:v>3 ขึ้นไป</c:v>
                </c:pt>
                <c:pt idx="11">
                  <c:v>ไม่ผ่าน</c:v>
                </c:pt>
              </c:strCache>
            </c:strRef>
          </c:cat>
          <c:val>
            <c:numRef>
              <c:f>ผลการเปรียบเทียบผลสัมฤทธิ์!$R$7:$AC$7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 formatCode="0.00">
                  <c:v>0</c:v>
                </c:pt>
                <c:pt idx="11" formatCode="0.00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noFill/>
                  </a:ln>
                  <a:effectLst/>
                </c14:spPr>
              </c14:invertSolidFillFmt>
            </c:ext>
            <c:ext xmlns:c16="http://schemas.microsoft.com/office/drawing/2014/chart" uri="{C3380CC4-5D6E-409C-BE32-E72D297353CC}">
              <c16:uniqueId val="{00000001-0AF2-47C7-B2D3-880E93BA6A1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398822197"/>
        <c:axId val="445633382"/>
      </c:barChart>
      <c:catAx>
        <c:axId val="39882219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ln w="3175">
                      <a:noFill/>
                    </a:ln>
                    <a:solidFill>
                      <a:schemeClr val="tx1"/>
                    </a:solidFill>
                    <a:latin typeface="Angsana New" panose="02020603050405020304" pitchFamily="18" charset="-34"/>
                    <a:ea typeface="+mn-ea"/>
                    <a:cs typeface="Angsana New" panose="02020603050405020304" pitchFamily="18" charset="-34"/>
                  </a:defRPr>
                </a:pPr>
                <a:r>
                  <a:rPr lang="th-TH"/>
                  <a:t>ผลการเรียน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600" b="1" i="0" u="none" strike="noStrike" kern="1200" baseline="0">
                <a:ln w="3175">
                  <a:noFill/>
                </a:ln>
                <a:solidFill>
                  <a:schemeClr val="tx1"/>
                </a:solidFill>
                <a:latin typeface="Angsana New" panose="02020603050405020304" pitchFamily="18" charset="-34"/>
                <a:ea typeface="+mn-ea"/>
                <a:cs typeface="Angsana New" panose="02020603050405020304" pitchFamily="18" charset="-34"/>
              </a:defRPr>
            </a:pPr>
            <a:endParaRPr lang="th-TH"/>
          </a:p>
        </c:txPr>
        <c:crossAx val="445633382"/>
        <c:crosses val="autoZero"/>
        <c:auto val="1"/>
        <c:lblAlgn val="ctr"/>
        <c:lblOffset val="100"/>
        <c:noMultiLvlLbl val="1"/>
      </c:catAx>
      <c:valAx>
        <c:axId val="445633382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/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ln w="3175">
                      <a:noFill/>
                    </a:ln>
                    <a:solidFill>
                      <a:schemeClr val="tx1"/>
                    </a:solidFill>
                    <a:latin typeface="Angsana New" panose="02020603050405020304" pitchFamily="18" charset="-34"/>
                    <a:ea typeface="+mn-ea"/>
                    <a:cs typeface="Angsana New" panose="02020603050405020304" pitchFamily="18" charset="-34"/>
                  </a:defRPr>
                </a:pPr>
                <a:r>
                  <a:rPr lang="th-TH"/>
                  <a:t>ร้อยละ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cross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ln w="3175">
                  <a:noFill/>
                </a:ln>
                <a:solidFill>
                  <a:schemeClr val="tx1"/>
                </a:solidFill>
                <a:latin typeface="Angsana New" panose="02020603050405020304" pitchFamily="18" charset="-34"/>
                <a:ea typeface="+mn-ea"/>
                <a:cs typeface="Angsana New" panose="02020603050405020304" pitchFamily="18" charset="-34"/>
              </a:defRPr>
            </a:pPr>
            <a:endParaRPr lang="th-TH"/>
          </a:p>
        </c:txPr>
        <c:crossAx val="398822197"/>
        <c:crosses val="autoZero"/>
        <c:crossBetween val="between"/>
      </c:valAx>
      <c:spPr>
        <a:solidFill>
          <a:schemeClr val="bg1"/>
        </a:solidFill>
        <a:ln cmpd="sng">
          <a:solidFill>
            <a:schemeClr val="tx1"/>
          </a:solidFill>
        </a:ln>
        <a:effectLst/>
      </c:spPr>
    </c:plotArea>
    <c:legend>
      <c:legendPos val="r"/>
      <c:layout>
        <c:manualLayout>
          <c:xMode val="edge"/>
          <c:yMode val="edge"/>
          <c:x val="0.87777721999121616"/>
          <c:y val="7.1892680081656456E-3"/>
          <c:w val="0.1115435498585086"/>
          <c:h val="0.12315232818119957"/>
        </c:manualLayout>
      </c:layout>
      <c:overlay val="0"/>
      <c:spPr>
        <a:noFill/>
        <a:ln>
          <a:solidFill>
            <a:schemeClr val="tx1">
              <a:alpha val="92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ln w="3175">
                <a:noFill/>
              </a:ln>
              <a:solidFill>
                <a:schemeClr val="tx1"/>
              </a:solidFill>
              <a:latin typeface="Angsana New" panose="02020603050405020304" pitchFamily="18" charset="-34"/>
              <a:ea typeface="+mn-ea"/>
              <a:cs typeface="Angsana New" panose="02020603050405020304" pitchFamily="18" charset="-34"/>
            </a:defRPr>
          </a:pPr>
          <a:endParaRPr lang="th-TH"/>
        </a:p>
      </c:txPr>
    </c:legend>
    <c:plotVisOnly val="1"/>
    <c:dispBlanksAs val="zero"/>
    <c:showDLblsOverMax val="1"/>
  </c:chart>
  <c:spPr>
    <a:solidFill>
      <a:schemeClr val="bg1">
        <a:alpha val="90000"/>
      </a:schemeClr>
    </a:solidFill>
    <a:ln w="25400" cap="flat" cmpd="sng" algn="ctr">
      <a:solidFill>
        <a:schemeClr val="tx1"/>
      </a:solidFill>
      <a:prstDash val="solid"/>
      <a:round/>
    </a:ln>
    <a:effectLst/>
  </c:spPr>
  <c:txPr>
    <a:bodyPr/>
    <a:lstStyle/>
    <a:p>
      <a:pPr>
        <a:defRPr sz="1400" b="1">
          <a:ln w="3175">
            <a:noFill/>
          </a:ln>
          <a:solidFill>
            <a:schemeClr val="tx1"/>
          </a:solidFill>
          <a:latin typeface="Angsana New" panose="02020603050405020304" pitchFamily="18" charset="-34"/>
          <a:cs typeface="Angsana New" panose="02020603050405020304" pitchFamily="18" charset="-34"/>
        </a:defRPr>
      </a:pPr>
      <a:endParaRPr lang="th-TH"/>
    </a:p>
  </c:txPr>
  <c:printSettings>
    <c:headerFooter/>
    <c:pageMargins b="0.75" l="0.7" r="0.7" t="0.75" header="0.3" footer="0.3"/>
    <c:pageSetup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20</xdr:col>
      <xdr:colOff>104775</xdr:colOff>
      <xdr:row>11</xdr:row>
      <xdr:rowOff>0</xdr:rowOff>
    </xdr:from>
    <xdr:ext cx="38100" cy="161925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5345968" y="3694881"/>
          <a:ext cx="65" cy="170239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24</xdr:col>
      <xdr:colOff>104775</xdr:colOff>
      <xdr:row>11</xdr:row>
      <xdr:rowOff>0</xdr:rowOff>
    </xdr:from>
    <xdr:ext cx="38100" cy="161925"/>
    <xdr:sp macro="" textlink="">
      <xdr:nvSpPr>
        <xdr:cNvPr id="2" name="Shape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345968" y="3694881"/>
          <a:ext cx="65" cy="170239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28</xdr:col>
      <xdr:colOff>104775</xdr:colOff>
      <xdr:row>11</xdr:row>
      <xdr:rowOff>0</xdr:rowOff>
    </xdr:from>
    <xdr:ext cx="38100" cy="161925"/>
    <xdr:sp macro="" textlink="">
      <xdr:nvSpPr>
        <xdr:cNvPr id="4" name="Shap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5345968" y="3694881"/>
          <a:ext cx="65" cy="170239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14</xdr:col>
      <xdr:colOff>28575</xdr:colOff>
      <xdr:row>6</xdr:row>
      <xdr:rowOff>238125</xdr:rowOff>
    </xdr:from>
    <xdr:ext cx="200025" cy="361950"/>
    <xdr:pic>
      <xdr:nvPicPr>
        <xdr:cNvPr id="5" name="image1.png" title="รูปภาพ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20</xdr:col>
      <xdr:colOff>104775</xdr:colOff>
      <xdr:row>11</xdr:row>
      <xdr:rowOff>0</xdr:rowOff>
    </xdr:from>
    <xdr:ext cx="38100" cy="161925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5345968" y="3694881"/>
          <a:ext cx="65" cy="170239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24</xdr:col>
      <xdr:colOff>104775</xdr:colOff>
      <xdr:row>11</xdr:row>
      <xdr:rowOff>0</xdr:rowOff>
    </xdr:from>
    <xdr:ext cx="38100" cy="161925"/>
    <xdr:sp macro="" textlink="">
      <xdr:nvSpPr>
        <xdr:cNvPr id="2" name="Shape 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5345968" y="3694881"/>
          <a:ext cx="65" cy="170239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28</xdr:col>
      <xdr:colOff>104775</xdr:colOff>
      <xdr:row>11</xdr:row>
      <xdr:rowOff>0</xdr:rowOff>
    </xdr:from>
    <xdr:ext cx="38100" cy="161925"/>
    <xdr:sp macro="" textlink="">
      <xdr:nvSpPr>
        <xdr:cNvPr id="4" name="Shap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5345968" y="3694881"/>
          <a:ext cx="65" cy="170239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14</xdr:col>
      <xdr:colOff>28575</xdr:colOff>
      <xdr:row>6</xdr:row>
      <xdr:rowOff>238125</xdr:rowOff>
    </xdr:from>
    <xdr:ext cx="200025" cy="361950"/>
    <xdr:pic>
      <xdr:nvPicPr>
        <xdr:cNvPr id="5" name="image1.png" title="รูปภาพ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20</xdr:col>
      <xdr:colOff>104775</xdr:colOff>
      <xdr:row>11</xdr:row>
      <xdr:rowOff>0</xdr:rowOff>
    </xdr:from>
    <xdr:ext cx="38100" cy="161925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5345968" y="3694881"/>
          <a:ext cx="65" cy="170239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24</xdr:col>
      <xdr:colOff>104775</xdr:colOff>
      <xdr:row>11</xdr:row>
      <xdr:rowOff>0</xdr:rowOff>
    </xdr:from>
    <xdr:ext cx="38100" cy="161925"/>
    <xdr:sp macro="" textlink="">
      <xdr:nvSpPr>
        <xdr:cNvPr id="2" name="Shape 3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5345968" y="3694881"/>
          <a:ext cx="65" cy="170239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28</xdr:col>
      <xdr:colOff>104775</xdr:colOff>
      <xdr:row>11</xdr:row>
      <xdr:rowOff>0</xdr:rowOff>
    </xdr:from>
    <xdr:ext cx="38100" cy="161925"/>
    <xdr:sp macro="" textlink="">
      <xdr:nvSpPr>
        <xdr:cNvPr id="4" name="Shap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5345968" y="3694881"/>
          <a:ext cx="65" cy="170239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14</xdr:col>
      <xdr:colOff>28575</xdr:colOff>
      <xdr:row>6</xdr:row>
      <xdr:rowOff>238125</xdr:rowOff>
    </xdr:from>
    <xdr:ext cx="200025" cy="361950"/>
    <xdr:pic>
      <xdr:nvPicPr>
        <xdr:cNvPr id="5" name="image1.png" title="รูปภาพ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3920</xdr:colOff>
      <xdr:row>7</xdr:row>
      <xdr:rowOff>190498</xdr:rowOff>
    </xdr:from>
    <xdr:to>
      <xdr:col>29</xdr:col>
      <xdr:colOff>380999</xdr:colOff>
      <xdr:row>29</xdr:row>
      <xdr:rowOff>10885</xdr:rowOff>
    </xdr:to>
    <xdr:graphicFrame macro="">
      <xdr:nvGraphicFramePr>
        <xdr:cNvPr id="2" name="Chart 1" title="แผนภูมิ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0.83542</cdr:x>
      <cdr:y>0.12901</cdr:y>
    </cdr:from>
    <cdr:to>
      <cdr:x>0.83542</cdr:x>
      <cdr:y>0.83304</cdr:y>
    </cdr:to>
    <cdr:cxnSp macro="">
      <cdr:nvCxnSpPr>
        <cdr:cNvPr id="5" name="ตัวเชื่อมต่อตรง 4">
          <a:extLst xmlns:a="http://schemas.openxmlformats.org/drawingml/2006/main">
            <a:ext uri="{FF2B5EF4-FFF2-40B4-BE49-F238E27FC236}">
              <a16:creationId xmlns:a16="http://schemas.microsoft.com/office/drawing/2014/main" id="{920C472E-060F-E15F-ABA1-25E1BD9C916D}"/>
            </a:ext>
          </a:extLst>
        </cdr:cNvPr>
        <cdr:cNvCxnSpPr/>
      </cdr:nvCxnSpPr>
      <cdr:spPr>
        <a:xfrm xmlns:a="http://schemas.openxmlformats.org/drawingml/2006/main" flipV="1">
          <a:off x="11399186" y="867337"/>
          <a:ext cx="0" cy="4733365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</c:userShape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AE27"/>
  <sheetViews>
    <sheetView workbookViewId="0">
      <selection activeCell="P5" sqref="P5:Z5"/>
    </sheetView>
  </sheetViews>
  <sheetFormatPr defaultColWidth="14.44140625" defaultRowHeight="25.2" customHeight="1"/>
  <cols>
    <col min="1" max="1" width="7.109375" customWidth="1"/>
    <col min="2" max="2" width="17.44140625" customWidth="1"/>
    <col min="3" max="13" width="5" customWidth="1"/>
    <col min="14" max="14" width="5.33203125" customWidth="1"/>
    <col min="15" max="31" width="5" customWidth="1"/>
  </cols>
  <sheetData>
    <row r="3" spans="1:31" ht="25.2" customHeight="1">
      <c r="B3" s="1"/>
      <c r="C3" s="104" t="s">
        <v>0</v>
      </c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6" t="s">
        <v>39</v>
      </c>
      <c r="Q3" s="105"/>
      <c r="R3" s="105"/>
      <c r="S3" s="105"/>
      <c r="T3" s="105"/>
      <c r="U3" s="105"/>
      <c r="V3" s="105"/>
      <c r="W3" s="105"/>
      <c r="X3" s="105"/>
      <c r="Y3" s="105"/>
      <c r="Z3" s="105"/>
      <c r="AA3" s="1"/>
      <c r="AB3" s="1"/>
      <c r="AC3" s="1"/>
      <c r="AD3" s="1"/>
      <c r="AE3" s="1"/>
    </row>
    <row r="4" spans="1:31" ht="25.2" customHeight="1">
      <c r="B4" s="1"/>
      <c r="C4" s="104" t="s">
        <v>1</v>
      </c>
      <c r="D4" s="105"/>
      <c r="E4" s="105"/>
      <c r="F4" s="105"/>
      <c r="G4" s="105"/>
      <c r="H4" s="105"/>
      <c r="I4" s="105"/>
      <c r="J4" s="105"/>
      <c r="K4" s="105"/>
      <c r="L4" s="105"/>
      <c r="M4" s="105"/>
      <c r="N4" s="105"/>
      <c r="O4" s="105"/>
      <c r="P4" s="106" t="s">
        <v>2</v>
      </c>
      <c r="Q4" s="105"/>
      <c r="R4" s="105"/>
      <c r="S4" s="105"/>
      <c r="T4" s="105"/>
      <c r="U4" s="105"/>
      <c r="V4" s="105"/>
      <c r="W4" s="105"/>
      <c r="X4" s="105"/>
      <c r="Y4" s="105"/>
      <c r="Z4" s="105"/>
      <c r="AA4" s="1"/>
      <c r="AB4" s="1"/>
      <c r="AC4" s="1"/>
      <c r="AD4" s="1"/>
      <c r="AE4" s="1"/>
    </row>
    <row r="5" spans="1:31" ht="25.2" customHeight="1">
      <c r="A5" s="1"/>
      <c r="B5" s="1"/>
      <c r="C5" s="112" t="s">
        <v>3</v>
      </c>
      <c r="D5" s="105"/>
      <c r="E5" s="105"/>
      <c r="F5" s="105"/>
      <c r="G5" s="105"/>
      <c r="H5" s="105"/>
      <c r="I5" s="105"/>
      <c r="J5" s="105"/>
      <c r="K5" s="105"/>
      <c r="L5" s="105"/>
      <c r="M5" s="105"/>
      <c r="N5" s="105"/>
      <c r="O5" s="105"/>
      <c r="P5" s="107" t="s">
        <v>4</v>
      </c>
      <c r="Q5" s="105"/>
      <c r="R5" s="105"/>
      <c r="S5" s="105"/>
      <c r="T5" s="105"/>
      <c r="U5" s="105"/>
      <c r="V5" s="105"/>
      <c r="W5" s="105"/>
      <c r="X5" s="105"/>
      <c r="Y5" s="105"/>
      <c r="Z5" s="105"/>
      <c r="AA5" s="1"/>
      <c r="AB5" s="1"/>
      <c r="AC5" s="1"/>
      <c r="AD5" s="1"/>
      <c r="AE5" s="1"/>
    </row>
    <row r="6" spans="1:31" ht="25.2" customHeight="1">
      <c r="A6" s="2"/>
      <c r="B6" s="110"/>
      <c r="C6" s="111"/>
      <c r="D6" s="111"/>
      <c r="E6" s="111"/>
      <c r="F6" s="111"/>
      <c r="G6" s="111"/>
      <c r="H6" s="111"/>
      <c r="I6" s="111"/>
      <c r="J6" s="111"/>
      <c r="K6" s="111"/>
      <c r="L6" s="111"/>
      <c r="M6" s="111"/>
      <c r="N6" s="111"/>
      <c r="O6" s="111"/>
      <c r="P6" s="111"/>
      <c r="Q6" s="111"/>
      <c r="R6" s="111"/>
      <c r="S6" s="111"/>
      <c r="T6" s="111"/>
      <c r="U6" s="111"/>
      <c r="V6" s="111"/>
      <c r="W6" s="111"/>
      <c r="X6" s="111"/>
      <c r="Y6" s="111"/>
      <c r="Z6" s="111"/>
      <c r="AA6" s="111"/>
      <c r="AB6" s="111"/>
      <c r="AC6" s="111"/>
      <c r="AD6" s="111"/>
      <c r="AE6" s="111"/>
    </row>
    <row r="7" spans="1:31" ht="25.2" customHeight="1">
      <c r="A7" s="95" t="s">
        <v>5</v>
      </c>
      <c r="B7" s="95" t="s">
        <v>6</v>
      </c>
      <c r="C7" s="113" t="s">
        <v>7</v>
      </c>
      <c r="D7" s="114" t="s">
        <v>8</v>
      </c>
      <c r="E7" s="96" t="s">
        <v>9</v>
      </c>
      <c r="F7" s="97" t="s">
        <v>10</v>
      </c>
      <c r="G7" s="87"/>
      <c r="H7" s="87"/>
      <c r="I7" s="87"/>
      <c r="J7" s="87"/>
      <c r="K7" s="87"/>
      <c r="L7" s="87"/>
      <c r="M7" s="88"/>
      <c r="N7" s="95" t="s">
        <v>11</v>
      </c>
      <c r="O7" s="91"/>
      <c r="P7" s="95" t="s">
        <v>12</v>
      </c>
      <c r="Q7" s="86" t="s">
        <v>13</v>
      </c>
      <c r="R7" s="87"/>
      <c r="S7" s="88"/>
      <c r="T7" s="97" t="s">
        <v>10</v>
      </c>
      <c r="U7" s="87"/>
      <c r="V7" s="87"/>
      <c r="W7" s="87"/>
      <c r="X7" s="87"/>
      <c r="Y7" s="87"/>
      <c r="Z7" s="87"/>
      <c r="AA7" s="87"/>
      <c r="AB7" s="87"/>
      <c r="AC7" s="87"/>
      <c r="AD7" s="87"/>
      <c r="AE7" s="88"/>
    </row>
    <row r="8" spans="1:31" ht="25.2" customHeight="1">
      <c r="A8" s="92"/>
      <c r="B8" s="92"/>
      <c r="C8" s="92"/>
      <c r="D8" s="92"/>
      <c r="E8" s="92"/>
      <c r="F8" s="97" t="s">
        <v>14</v>
      </c>
      <c r="G8" s="87"/>
      <c r="H8" s="87"/>
      <c r="I8" s="87"/>
      <c r="J8" s="87"/>
      <c r="K8" s="87"/>
      <c r="L8" s="87"/>
      <c r="M8" s="88"/>
      <c r="N8" s="92"/>
      <c r="O8" s="92"/>
      <c r="P8" s="92"/>
      <c r="Q8" s="89" t="s">
        <v>15</v>
      </c>
      <c r="R8" s="87"/>
      <c r="S8" s="90"/>
      <c r="T8" s="108" t="s">
        <v>16</v>
      </c>
      <c r="U8" s="87"/>
      <c r="V8" s="87"/>
      <c r="W8" s="90"/>
      <c r="X8" s="109" t="s">
        <v>17</v>
      </c>
      <c r="Y8" s="87"/>
      <c r="Z8" s="87"/>
      <c r="AA8" s="102"/>
      <c r="AB8" s="108" t="s">
        <v>18</v>
      </c>
      <c r="AC8" s="87"/>
      <c r="AD8" s="87"/>
      <c r="AE8" s="90"/>
    </row>
    <row r="9" spans="1:31" ht="25.2" customHeight="1">
      <c r="A9" s="93"/>
      <c r="B9" s="93"/>
      <c r="C9" s="93"/>
      <c r="D9" s="93"/>
      <c r="E9" s="93"/>
      <c r="F9" s="3">
        <v>4</v>
      </c>
      <c r="G9" s="4">
        <v>3.5</v>
      </c>
      <c r="H9" s="3">
        <v>3</v>
      </c>
      <c r="I9" s="4">
        <v>2.5</v>
      </c>
      <c r="J9" s="3">
        <v>2</v>
      </c>
      <c r="K9" s="4">
        <v>1.5</v>
      </c>
      <c r="L9" s="3">
        <v>1</v>
      </c>
      <c r="M9" s="3">
        <v>0</v>
      </c>
      <c r="N9" s="93"/>
      <c r="O9" s="93"/>
      <c r="P9" s="93"/>
      <c r="Q9" s="3" t="s">
        <v>19</v>
      </c>
      <c r="R9" s="3" t="s">
        <v>20</v>
      </c>
      <c r="S9" s="5" t="s">
        <v>11</v>
      </c>
      <c r="T9" s="6">
        <v>3</v>
      </c>
      <c r="U9" s="3">
        <v>2</v>
      </c>
      <c r="V9" s="3">
        <v>1</v>
      </c>
      <c r="W9" s="7">
        <v>0</v>
      </c>
      <c r="X9" s="8">
        <v>3</v>
      </c>
      <c r="Y9" s="3">
        <v>2</v>
      </c>
      <c r="Z9" s="3">
        <v>1</v>
      </c>
      <c r="AA9" s="5">
        <v>0</v>
      </c>
      <c r="AB9" s="6">
        <v>3</v>
      </c>
      <c r="AC9" s="3">
        <v>2</v>
      </c>
      <c r="AD9" s="3">
        <v>1</v>
      </c>
      <c r="AE9" s="7">
        <v>0</v>
      </c>
    </row>
    <row r="10" spans="1:31" ht="25.2" customHeight="1">
      <c r="A10" s="9" t="s">
        <v>21</v>
      </c>
      <c r="B10" s="10" t="s">
        <v>2</v>
      </c>
      <c r="C10" s="11">
        <v>1.5</v>
      </c>
      <c r="D10" s="9" t="s">
        <v>22</v>
      </c>
      <c r="E10" s="9">
        <v>100</v>
      </c>
      <c r="F10" s="9">
        <v>84</v>
      </c>
      <c r="G10" s="9">
        <v>4</v>
      </c>
      <c r="H10" s="9">
        <v>2</v>
      </c>
      <c r="I10" s="9">
        <v>2</v>
      </c>
      <c r="J10" s="9">
        <v>3</v>
      </c>
      <c r="K10" s="9">
        <v>0</v>
      </c>
      <c r="L10" s="9">
        <v>1</v>
      </c>
      <c r="M10" s="9">
        <v>2</v>
      </c>
      <c r="N10" s="12">
        <f t="shared" ref="N10:N19" si="0">IF(ISBLANK(E10),"",SUM(F10:M10))</f>
        <v>98</v>
      </c>
      <c r="O10" s="12">
        <f t="shared" ref="O10:O20" si="1">IF(ISBLANK(E10),"",ROUND(SUM((F10*$F$9),(G10*$G$9),(H10*$H$9),(I10*$I$9),(J10*$J$9),(K10*$K$9),(L10*$L$9),(M10*$M$9))/N10,2))</f>
        <v>3.76</v>
      </c>
      <c r="P10" s="13">
        <f t="shared" ref="P10:P20" si="2">IF(ISBLANK(E10),"",SQRT(SUM((F10*(($F$9-O10)^2))+(G10*(($G$9-O10)^2))+(H10*(($H$9-O10)^2))+(I10*(($I$9-O10)^2))+(J10*(($J$9-O10)^2))+(K10*(($K$9-O10)^2))+(L10*(($L$9-O10)^2))+(L10*(($L$9-O10)^2))+(M10*(($M$9-O10)^2)))/SUM(F10:M10)))</f>
        <v>0.79694826093808935</v>
      </c>
      <c r="Q10" s="9">
        <v>2</v>
      </c>
      <c r="R10" s="9">
        <v>0</v>
      </c>
      <c r="S10" s="14">
        <f t="shared" ref="S10:S19" si="3">IF(ISBLANK(E10),"",SUM(Q10:R10))</f>
        <v>2</v>
      </c>
      <c r="T10" s="15">
        <v>97</v>
      </c>
      <c r="U10" s="9">
        <v>0</v>
      </c>
      <c r="V10" s="9">
        <v>0</v>
      </c>
      <c r="W10" s="16">
        <v>3</v>
      </c>
      <c r="X10" s="15">
        <v>97</v>
      </c>
      <c r="Y10" s="9">
        <v>0</v>
      </c>
      <c r="Z10" s="9">
        <v>0</v>
      </c>
      <c r="AA10" s="16">
        <v>3</v>
      </c>
      <c r="AB10" s="15">
        <v>97</v>
      </c>
      <c r="AC10" s="9">
        <v>0</v>
      </c>
      <c r="AD10" s="9">
        <v>0</v>
      </c>
      <c r="AE10" s="16">
        <v>3</v>
      </c>
    </row>
    <row r="11" spans="1:31" ht="25.2" customHeight="1">
      <c r="A11" s="9" t="s">
        <v>23</v>
      </c>
      <c r="B11" s="10" t="s">
        <v>24</v>
      </c>
      <c r="C11" s="11">
        <v>1</v>
      </c>
      <c r="D11" s="9" t="s">
        <v>25</v>
      </c>
      <c r="E11" s="9">
        <v>121</v>
      </c>
      <c r="F11" s="9">
        <v>85</v>
      </c>
      <c r="G11" s="9">
        <v>4</v>
      </c>
      <c r="H11" s="9">
        <v>20</v>
      </c>
      <c r="I11" s="9">
        <v>2</v>
      </c>
      <c r="J11" s="9">
        <v>3</v>
      </c>
      <c r="K11" s="9">
        <v>3</v>
      </c>
      <c r="L11" s="9">
        <v>1</v>
      </c>
      <c r="M11" s="9">
        <v>0</v>
      </c>
      <c r="N11" s="12">
        <f t="shared" si="0"/>
        <v>118</v>
      </c>
      <c r="O11" s="12">
        <f t="shared" si="1"/>
        <v>3.65</v>
      </c>
      <c r="P11" s="13">
        <f t="shared" si="2"/>
        <v>0.69913687707154737</v>
      </c>
      <c r="Q11" s="9">
        <v>0</v>
      </c>
      <c r="R11" s="9">
        <v>3</v>
      </c>
      <c r="S11" s="14">
        <f t="shared" si="3"/>
        <v>3</v>
      </c>
      <c r="T11" s="15">
        <v>120</v>
      </c>
      <c r="U11" s="9">
        <v>0</v>
      </c>
      <c r="V11" s="9">
        <v>0</v>
      </c>
      <c r="W11" s="16">
        <v>1</v>
      </c>
      <c r="X11" s="15">
        <v>120</v>
      </c>
      <c r="Y11" s="9">
        <v>0</v>
      </c>
      <c r="Z11" s="9">
        <v>0</v>
      </c>
      <c r="AA11" s="16">
        <v>1</v>
      </c>
      <c r="AB11" s="15">
        <v>120</v>
      </c>
      <c r="AC11" s="9">
        <v>0</v>
      </c>
      <c r="AD11" s="9">
        <v>0</v>
      </c>
      <c r="AE11" s="16">
        <v>1</v>
      </c>
    </row>
    <row r="12" spans="1:31" ht="25.2" customHeight="1">
      <c r="A12" s="9" t="s">
        <v>26</v>
      </c>
      <c r="B12" s="10" t="s">
        <v>2</v>
      </c>
      <c r="C12" s="11">
        <v>1.5</v>
      </c>
      <c r="D12" s="9" t="s">
        <v>27</v>
      </c>
      <c r="E12" s="9">
        <v>200</v>
      </c>
      <c r="F12" s="9">
        <v>85</v>
      </c>
      <c r="G12" s="9">
        <v>4</v>
      </c>
      <c r="H12" s="9">
        <v>22</v>
      </c>
      <c r="I12" s="9">
        <v>20</v>
      </c>
      <c r="J12" s="9">
        <v>3</v>
      </c>
      <c r="K12" s="9">
        <v>63</v>
      </c>
      <c r="L12" s="9">
        <v>1</v>
      </c>
      <c r="M12" s="9">
        <v>0</v>
      </c>
      <c r="N12" s="12">
        <f t="shared" si="0"/>
        <v>198</v>
      </c>
      <c r="O12" s="12">
        <f t="shared" si="1"/>
        <v>2.89</v>
      </c>
      <c r="P12" s="13">
        <f t="shared" si="2"/>
        <v>1.1027236711658523</v>
      </c>
      <c r="Q12" s="9">
        <v>1</v>
      </c>
      <c r="R12" s="9">
        <v>1</v>
      </c>
      <c r="S12" s="14">
        <f t="shared" si="3"/>
        <v>2</v>
      </c>
      <c r="T12" s="15">
        <v>200</v>
      </c>
      <c r="U12" s="9">
        <v>0</v>
      </c>
      <c r="V12" s="9">
        <v>0</v>
      </c>
      <c r="W12" s="16">
        <v>0</v>
      </c>
      <c r="X12" s="15">
        <v>200</v>
      </c>
      <c r="Y12" s="9">
        <v>0</v>
      </c>
      <c r="Z12" s="9">
        <v>0</v>
      </c>
      <c r="AA12" s="16">
        <v>0</v>
      </c>
      <c r="AB12" s="15">
        <v>200</v>
      </c>
      <c r="AC12" s="9">
        <v>0</v>
      </c>
      <c r="AD12" s="9">
        <v>0</v>
      </c>
      <c r="AE12" s="16">
        <v>0</v>
      </c>
    </row>
    <row r="13" spans="1:31" ht="25.2" customHeight="1">
      <c r="A13" s="12"/>
      <c r="B13" s="17" t="s">
        <v>28</v>
      </c>
      <c r="C13" s="18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 t="str">
        <f t="shared" si="0"/>
        <v/>
      </c>
      <c r="O13" s="12" t="str">
        <f t="shared" si="1"/>
        <v/>
      </c>
      <c r="P13" s="13" t="str">
        <f t="shared" si="2"/>
        <v/>
      </c>
      <c r="Q13" s="12"/>
      <c r="R13" s="12"/>
      <c r="S13" s="14" t="str">
        <f t="shared" si="3"/>
        <v/>
      </c>
      <c r="T13" s="19"/>
      <c r="U13" s="12"/>
      <c r="V13" s="12"/>
      <c r="W13" s="20"/>
      <c r="X13" s="19"/>
      <c r="Y13" s="12"/>
      <c r="Z13" s="12"/>
      <c r="AA13" s="20"/>
      <c r="AB13" s="19"/>
      <c r="AC13" s="12"/>
      <c r="AD13" s="12"/>
      <c r="AE13" s="20"/>
    </row>
    <row r="14" spans="1:31" ht="25.2" customHeight="1">
      <c r="A14" s="12"/>
      <c r="B14" s="17" t="s">
        <v>28</v>
      </c>
      <c r="C14" s="18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 t="str">
        <f t="shared" si="0"/>
        <v/>
      </c>
      <c r="O14" s="12" t="str">
        <f t="shared" si="1"/>
        <v/>
      </c>
      <c r="P14" s="13" t="str">
        <f t="shared" si="2"/>
        <v/>
      </c>
      <c r="Q14" s="12"/>
      <c r="R14" s="12"/>
      <c r="S14" s="14" t="str">
        <f t="shared" si="3"/>
        <v/>
      </c>
      <c r="T14" s="19"/>
      <c r="U14" s="12"/>
      <c r="V14" s="12"/>
      <c r="W14" s="20"/>
      <c r="X14" s="19"/>
      <c r="Y14" s="12"/>
      <c r="Z14" s="12"/>
      <c r="AA14" s="20"/>
      <c r="AB14" s="19"/>
      <c r="AC14" s="12"/>
      <c r="AD14" s="12"/>
      <c r="AE14" s="20"/>
    </row>
    <row r="15" spans="1:31" ht="25.2" customHeight="1">
      <c r="A15" s="12"/>
      <c r="B15" s="17" t="s">
        <v>28</v>
      </c>
      <c r="C15" s="18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 t="str">
        <f t="shared" si="0"/>
        <v/>
      </c>
      <c r="O15" s="12" t="str">
        <f t="shared" si="1"/>
        <v/>
      </c>
      <c r="P15" s="13" t="str">
        <f t="shared" si="2"/>
        <v/>
      </c>
      <c r="Q15" s="12"/>
      <c r="R15" s="12"/>
      <c r="S15" s="14" t="str">
        <f t="shared" si="3"/>
        <v/>
      </c>
      <c r="T15" s="19"/>
      <c r="U15" s="12"/>
      <c r="V15" s="12"/>
      <c r="W15" s="20"/>
      <c r="X15" s="19"/>
      <c r="Y15" s="12"/>
      <c r="Z15" s="12"/>
      <c r="AA15" s="20"/>
      <c r="AB15" s="19"/>
      <c r="AC15" s="12"/>
      <c r="AD15" s="12"/>
      <c r="AE15" s="20"/>
    </row>
    <row r="16" spans="1:31" ht="25.2" customHeight="1">
      <c r="A16" s="12"/>
      <c r="B16" s="17" t="s">
        <v>28</v>
      </c>
      <c r="C16" s="18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 t="str">
        <f t="shared" si="0"/>
        <v/>
      </c>
      <c r="O16" s="12" t="str">
        <f t="shared" si="1"/>
        <v/>
      </c>
      <c r="P16" s="13" t="str">
        <f t="shared" si="2"/>
        <v/>
      </c>
      <c r="Q16" s="12"/>
      <c r="R16" s="12"/>
      <c r="S16" s="14" t="str">
        <f t="shared" si="3"/>
        <v/>
      </c>
      <c r="T16" s="19"/>
      <c r="U16" s="12"/>
      <c r="V16" s="12"/>
      <c r="W16" s="20"/>
      <c r="X16" s="19"/>
      <c r="Y16" s="12"/>
      <c r="Z16" s="12"/>
      <c r="AA16" s="20"/>
      <c r="AB16" s="19"/>
      <c r="AC16" s="12"/>
      <c r="AD16" s="12"/>
      <c r="AE16" s="20"/>
    </row>
    <row r="17" spans="1:31" ht="25.2" customHeight="1">
      <c r="A17" s="12"/>
      <c r="B17" s="17" t="s">
        <v>28</v>
      </c>
      <c r="C17" s="18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 t="str">
        <f t="shared" si="0"/>
        <v/>
      </c>
      <c r="O17" s="12" t="str">
        <f t="shared" si="1"/>
        <v/>
      </c>
      <c r="P17" s="13" t="str">
        <f t="shared" si="2"/>
        <v/>
      </c>
      <c r="Q17" s="12"/>
      <c r="R17" s="12"/>
      <c r="S17" s="14" t="str">
        <f t="shared" si="3"/>
        <v/>
      </c>
      <c r="T17" s="19"/>
      <c r="U17" s="12"/>
      <c r="V17" s="12"/>
      <c r="W17" s="20"/>
      <c r="X17" s="19"/>
      <c r="Y17" s="12"/>
      <c r="Z17" s="12"/>
      <c r="AA17" s="20"/>
      <c r="AB17" s="19"/>
      <c r="AC17" s="12"/>
      <c r="AD17" s="12"/>
      <c r="AE17" s="20"/>
    </row>
    <row r="18" spans="1:31" ht="25.2" customHeight="1">
      <c r="A18" s="12"/>
      <c r="B18" s="21" t="s">
        <v>28</v>
      </c>
      <c r="C18" s="18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 t="str">
        <f t="shared" si="0"/>
        <v/>
      </c>
      <c r="O18" s="12" t="str">
        <f t="shared" si="1"/>
        <v/>
      </c>
      <c r="P18" s="13" t="str">
        <f t="shared" si="2"/>
        <v/>
      </c>
      <c r="Q18" s="12"/>
      <c r="R18" s="12"/>
      <c r="S18" s="14" t="str">
        <f t="shared" si="3"/>
        <v/>
      </c>
      <c r="T18" s="19"/>
      <c r="U18" s="12"/>
      <c r="V18" s="12"/>
      <c r="W18" s="20"/>
      <c r="X18" s="19"/>
      <c r="Y18" s="12"/>
      <c r="Z18" s="12"/>
      <c r="AA18" s="20"/>
      <c r="AB18" s="19"/>
      <c r="AC18" s="12"/>
      <c r="AD18" s="12"/>
      <c r="AE18" s="20"/>
    </row>
    <row r="19" spans="1:31" ht="25.2" customHeight="1">
      <c r="A19" s="12"/>
      <c r="B19" s="21" t="s">
        <v>28</v>
      </c>
      <c r="C19" s="18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 t="str">
        <f t="shared" si="0"/>
        <v/>
      </c>
      <c r="O19" s="12" t="str">
        <f t="shared" si="1"/>
        <v/>
      </c>
      <c r="P19" s="13" t="str">
        <f t="shared" si="2"/>
        <v/>
      </c>
      <c r="Q19" s="12"/>
      <c r="R19" s="12"/>
      <c r="S19" s="14" t="str">
        <f t="shared" si="3"/>
        <v/>
      </c>
      <c r="T19" s="19"/>
      <c r="U19" s="12"/>
      <c r="V19" s="12"/>
      <c r="W19" s="20"/>
      <c r="X19" s="19"/>
      <c r="Y19" s="12"/>
      <c r="Z19" s="12"/>
      <c r="AA19" s="20"/>
      <c r="AB19" s="19"/>
      <c r="AC19" s="12"/>
      <c r="AD19" s="12"/>
      <c r="AE19" s="20"/>
    </row>
    <row r="20" spans="1:31" ht="25.2" customHeight="1">
      <c r="A20" s="94" t="s">
        <v>11</v>
      </c>
      <c r="B20" s="87"/>
      <c r="C20" s="87"/>
      <c r="D20" s="88"/>
      <c r="E20" s="22">
        <f>IF(ISBLANK(E10),"",SUM(E10:E19))</f>
        <v>421</v>
      </c>
      <c r="F20" s="22">
        <f t="shared" ref="F20:M20" si="4">IF(ISBLANK(F10),"0",SUM(F10:F19))</f>
        <v>254</v>
      </c>
      <c r="G20" s="22">
        <f t="shared" si="4"/>
        <v>12</v>
      </c>
      <c r="H20" s="22">
        <f t="shared" si="4"/>
        <v>44</v>
      </c>
      <c r="I20" s="22">
        <f t="shared" si="4"/>
        <v>24</v>
      </c>
      <c r="J20" s="22">
        <f t="shared" si="4"/>
        <v>9</v>
      </c>
      <c r="K20" s="22">
        <f t="shared" si="4"/>
        <v>66</v>
      </c>
      <c r="L20" s="22">
        <f t="shared" si="4"/>
        <v>3</v>
      </c>
      <c r="M20" s="22">
        <f t="shared" si="4"/>
        <v>2</v>
      </c>
      <c r="N20" s="22">
        <f>IF(ISBLANK(N10),"",SUM(N10:N19))</f>
        <v>414</v>
      </c>
      <c r="O20" s="22">
        <f t="shared" si="1"/>
        <v>3.31</v>
      </c>
      <c r="P20" s="23">
        <f t="shared" si="2"/>
        <v>1.0155002812683207</v>
      </c>
      <c r="Q20" s="24">
        <f t="shared" ref="Q20:S20" si="5">IF(ISBLANK($S$10),"",SUM(Q10:Q19))</f>
        <v>3</v>
      </c>
      <c r="R20" s="24">
        <f t="shared" si="5"/>
        <v>4</v>
      </c>
      <c r="S20" s="24">
        <f t="shared" si="5"/>
        <v>7</v>
      </c>
      <c r="T20" s="25">
        <f t="shared" ref="T20:AE20" si="6">SUM(T10:T19)</f>
        <v>417</v>
      </c>
      <c r="U20" s="26">
        <f t="shared" si="6"/>
        <v>0</v>
      </c>
      <c r="V20" s="26">
        <f t="shared" si="6"/>
        <v>0</v>
      </c>
      <c r="W20" s="27">
        <f t="shared" si="6"/>
        <v>4</v>
      </c>
      <c r="X20" s="25">
        <f t="shared" si="6"/>
        <v>417</v>
      </c>
      <c r="Y20" s="26">
        <f t="shared" si="6"/>
        <v>0</v>
      </c>
      <c r="Z20" s="26">
        <f t="shared" si="6"/>
        <v>0</v>
      </c>
      <c r="AA20" s="27">
        <f t="shared" si="6"/>
        <v>4</v>
      </c>
      <c r="AB20" s="25">
        <f t="shared" si="6"/>
        <v>417</v>
      </c>
      <c r="AC20" s="26">
        <f t="shared" si="6"/>
        <v>0</v>
      </c>
      <c r="AD20" s="26">
        <f t="shared" si="6"/>
        <v>0</v>
      </c>
      <c r="AE20" s="27">
        <f t="shared" si="6"/>
        <v>4</v>
      </c>
    </row>
    <row r="21" spans="1:31" ht="25.2" customHeight="1">
      <c r="A21" s="94" t="s">
        <v>29</v>
      </c>
      <c r="B21" s="87"/>
      <c r="C21" s="87"/>
      <c r="D21" s="87"/>
      <c r="E21" s="88"/>
      <c r="F21" s="22">
        <f t="shared" ref="F21:M21" si="7">IF(ISBLANK($E$20),"",ROUND((F20*100/$E$20),2))</f>
        <v>60.33</v>
      </c>
      <c r="G21" s="22">
        <f t="shared" si="7"/>
        <v>2.85</v>
      </c>
      <c r="H21" s="22">
        <f t="shared" si="7"/>
        <v>10.45</v>
      </c>
      <c r="I21" s="72">
        <f t="shared" si="7"/>
        <v>5.7</v>
      </c>
      <c r="J21" s="72">
        <f t="shared" si="7"/>
        <v>2.14</v>
      </c>
      <c r="K21" s="72">
        <f t="shared" si="7"/>
        <v>15.68</v>
      </c>
      <c r="L21" s="72">
        <f t="shared" si="7"/>
        <v>0.71</v>
      </c>
      <c r="M21" s="72">
        <f t="shared" si="7"/>
        <v>0.48</v>
      </c>
      <c r="N21" s="22">
        <f>IF(ISBLANK($E$20),"",SUM(F21:M21))</f>
        <v>98.34</v>
      </c>
      <c r="O21" s="98"/>
      <c r="P21" s="88"/>
      <c r="Q21" s="22">
        <f t="shared" ref="Q21:S21" si="8">IF(ISBLANK(Q20),"",ROUND((Q20*100/$E$20),2))</f>
        <v>0.71</v>
      </c>
      <c r="R21" s="22">
        <f t="shared" si="8"/>
        <v>0.95</v>
      </c>
      <c r="S21" s="22">
        <f t="shared" si="8"/>
        <v>1.66</v>
      </c>
      <c r="T21" s="99">
        <f>(T20+U20)/E20*100</f>
        <v>99.049881235154388</v>
      </c>
      <c r="U21" s="88"/>
      <c r="V21" s="99">
        <f>(V20+W20)/E20*100</f>
        <v>0.95011876484560576</v>
      </c>
      <c r="W21" s="88"/>
      <c r="X21" s="99">
        <f>(X20+Y20)/E20*100</f>
        <v>99.049881235154388</v>
      </c>
      <c r="Y21" s="88"/>
      <c r="Z21" s="99">
        <f>(Z20+AA20)/E20*100</f>
        <v>0.95011876484560576</v>
      </c>
      <c r="AA21" s="88"/>
      <c r="AB21" s="99">
        <f>(AB20+AC20)/E20*100</f>
        <v>99.049881235154388</v>
      </c>
      <c r="AC21" s="88"/>
      <c r="AD21" s="99">
        <f>(AD20+AE20)/E20*100</f>
        <v>0.95011876484560576</v>
      </c>
      <c r="AE21" s="88"/>
    </row>
    <row r="22" spans="1:31" ht="25.2" customHeight="1">
      <c r="A22" s="94" t="s">
        <v>36</v>
      </c>
      <c r="B22" s="87"/>
      <c r="C22" s="87"/>
      <c r="D22" s="87"/>
      <c r="E22" s="88"/>
      <c r="F22" s="101">
        <f>F21+G21+H21</f>
        <v>73.63</v>
      </c>
      <c r="G22" s="87"/>
      <c r="H22" s="102"/>
      <c r="I22" s="73"/>
      <c r="J22" s="74"/>
      <c r="K22" s="74"/>
      <c r="L22" s="74"/>
      <c r="M22" s="75"/>
      <c r="N22" s="71">
        <f>N21+S21</f>
        <v>100</v>
      </c>
      <c r="O22" s="103" t="s">
        <v>30</v>
      </c>
      <c r="P22" s="87"/>
      <c r="Q22" s="87"/>
      <c r="R22" s="100">
        <f>M21+Q21+R21</f>
        <v>2.1399999999999997</v>
      </c>
      <c r="S22" s="88"/>
      <c r="T22" s="76"/>
      <c r="V22" s="99">
        <f>SUM(T21:W21)</f>
        <v>100</v>
      </c>
      <c r="W22" s="88"/>
      <c r="X22" s="76"/>
      <c r="Z22" s="99">
        <f>SUM(X21:AA21)</f>
        <v>100</v>
      </c>
      <c r="AA22" s="88"/>
      <c r="AB22" s="76"/>
      <c r="AD22" s="99">
        <f>SUM(AB21:AE21)</f>
        <v>100</v>
      </c>
      <c r="AE22" s="88"/>
    </row>
    <row r="23" spans="1:31" ht="25.2" customHeight="1">
      <c r="A23" s="28"/>
      <c r="B23" s="28"/>
      <c r="C23" s="29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</row>
    <row r="24" spans="1:31" ht="25.2" customHeight="1">
      <c r="A24" s="30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</row>
    <row r="25" spans="1:31" ht="25.2" customHeight="1">
      <c r="A25" s="30"/>
      <c r="B25" s="31" t="s">
        <v>31</v>
      </c>
      <c r="C25" s="30"/>
      <c r="D25" s="30"/>
      <c r="E25" s="30"/>
      <c r="F25" s="32"/>
      <c r="G25" s="32"/>
      <c r="H25" s="32"/>
      <c r="I25" s="32"/>
      <c r="J25" s="32"/>
      <c r="K25" s="32"/>
      <c r="L25" s="30"/>
      <c r="M25" s="32"/>
      <c r="N25" s="32"/>
      <c r="O25" s="30"/>
      <c r="P25" s="30"/>
      <c r="Q25" s="30"/>
      <c r="R25" s="30"/>
      <c r="S25" s="32"/>
      <c r="T25" s="32"/>
      <c r="U25" s="32"/>
      <c r="V25" s="32"/>
      <c r="W25" s="32"/>
      <c r="X25" s="32"/>
      <c r="Y25" s="32"/>
      <c r="Z25" s="32"/>
      <c r="AA25" s="32"/>
      <c r="AB25" s="30"/>
      <c r="AC25" s="30"/>
      <c r="AD25" s="30"/>
      <c r="AE25" s="30"/>
    </row>
    <row r="26" spans="1:31" ht="25.2" customHeight="1">
      <c r="A26" s="30"/>
      <c r="B26" s="30"/>
      <c r="C26" s="30"/>
      <c r="D26" s="30"/>
      <c r="E26" s="30"/>
      <c r="F26" s="32"/>
      <c r="G26" s="33"/>
      <c r="H26" s="33"/>
      <c r="I26" s="33"/>
      <c r="J26" s="33"/>
      <c r="K26" s="33"/>
      <c r="L26" s="33"/>
      <c r="M26" s="33"/>
      <c r="N26" s="33"/>
      <c r="O26" s="30"/>
      <c r="P26" s="30"/>
      <c r="Q26" s="30"/>
      <c r="R26" s="30"/>
      <c r="S26" s="32"/>
      <c r="T26" s="32"/>
      <c r="U26" s="33"/>
      <c r="V26" s="33"/>
      <c r="W26" s="33"/>
      <c r="X26" s="33"/>
      <c r="Y26" s="33"/>
      <c r="Z26" s="33"/>
      <c r="AA26" s="32"/>
      <c r="AB26" s="30"/>
      <c r="AC26" s="30"/>
      <c r="AD26" s="30"/>
      <c r="AE26" s="30"/>
    </row>
    <row r="27" spans="1:31" ht="25.2" customHeight="1">
      <c r="A27" s="30"/>
      <c r="B27" s="30"/>
      <c r="C27" s="30"/>
      <c r="D27" s="30"/>
      <c r="E27" s="30"/>
      <c r="F27" s="32"/>
      <c r="G27" s="33"/>
      <c r="H27" s="33"/>
      <c r="I27" s="33"/>
      <c r="J27" s="33"/>
      <c r="K27" s="33"/>
      <c r="L27" s="33"/>
      <c r="M27" s="33"/>
      <c r="N27" s="33"/>
      <c r="O27" s="30"/>
      <c r="P27" s="30"/>
      <c r="Q27" s="30"/>
      <c r="R27" s="30"/>
      <c r="S27" s="32"/>
      <c r="T27" s="32"/>
      <c r="U27" s="33"/>
      <c r="V27" s="33"/>
      <c r="W27" s="33"/>
      <c r="X27" s="33"/>
      <c r="Y27" s="33"/>
      <c r="Z27" s="33"/>
      <c r="AA27" s="32"/>
      <c r="AB27" s="30"/>
      <c r="AC27" s="30"/>
      <c r="AD27" s="30"/>
      <c r="AE27" s="30"/>
    </row>
  </sheetData>
  <sheetProtection algorithmName="SHA-512" hashValue="MwZBBMPRFQl9QFEeyVJnv/j9ulPrhkYCPNnQrYbFhtn/S6kESpM4n7D0N9VJMY80jnJUyXEi4Rz6pgG0IxLHSQ==" saltValue="aI+1ZJDtvDG6nNRXuGzOzw==" spinCount="100000" sheet="1" objects="1" scenarios="1"/>
  <mergeCells count="39">
    <mergeCell ref="C3:O3"/>
    <mergeCell ref="P3:Z3"/>
    <mergeCell ref="P4:Z4"/>
    <mergeCell ref="P5:Z5"/>
    <mergeCell ref="A20:D20"/>
    <mergeCell ref="T7:AE7"/>
    <mergeCell ref="T8:W8"/>
    <mergeCell ref="X8:AA8"/>
    <mergeCell ref="AB8:AE8"/>
    <mergeCell ref="A7:A9"/>
    <mergeCell ref="B6:AE6"/>
    <mergeCell ref="C4:O4"/>
    <mergeCell ref="C5:O5"/>
    <mergeCell ref="B7:B9"/>
    <mergeCell ref="C7:C9"/>
    <mergeCell ref="D7:D9"/>
    <mergeCell ref="A22:E22"/>
    <mergeCell ref="F22:H22"/>
    <mergeCell ref="V22:W22"/>
    <mergeCell ref="Z22:AA22"/>
    <mergeCell ref="AD22:AE22"/>
    <mergeCell ref="O22:Q22"/>
    <mergeCell ref="X21:Y21"/>
    <mergeCell ref="T21:U21"/>
    <mergeCell ref="R22:S22"/>
    <mergeCell ref="V21:W21"/>
    <mergeCell ref="AD21:AE21"/>
    <mergeCell ref="AB21:AC21"/>
    <mergeCell ref="Z21:AA21"/>
    <mergeCell ref="Q7:S7"/>
    <mergeCell ref="Q8:S8"/>
    <mergeCell ref="O7:O9"/>
    <mergeCell ref="A21:E21"/>
    <mergeCell ref="P7:P9"/>
    <mergeCell ref="E7:E9"/>
    <mergeCell ref="N7:N9"/>
    <mergeCell ref="F7:M7"/>
    <mergeCell ref="F8:M8"/>
    <mergeCell ref="O21:P21"/>
  </mergeCells>
  <pageMargins left="0.70866141732283472" right="0.70866141732283472" top="0.35433070866141736" bottom="0.74803149606299213" header="0" footer="0"/>
  <pageSetup paperSize="9" scale="77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3:AE28"/>
  <sheetViews>
    <sheetView workbookViewId="0">
      <selection activeCell="J15" sqref="J15"/>
    </sheetView>
  </sheetViews>
  <sheetFormatPr defaultColWidth="14.44140625" defaultRowHeight="25.2" customHeight="1"/>
  <cols>
    <col min="1" max="1" width="7.109375" customWidth="1"/>
    <col min="2" max="2" width="17.44140625" customWidth="1"/>
    <col min="3" max="13" width="5" customWidth="1"/>
    <col min="14" max="14" width="5.33203125" customWidth="1"/>
    <col min="15" max="31" width="5" customWidth="1"/>
  </cols>
  <sheetData>
    <row r="3" spans="1:31" ht="25.2" customHeight="1">
      <c r="B3" s="1"/>
      <c r="C3" s="143" t="s">
        <v>0</v>
      </c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35" t="s">
        <v>39</v>
      </c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"/>
      <c r="AB3" s="1"/>
      <c r="AC3" s="1"/>
      <c r="AD3" s="1"/>
      <c r="AE3" s="1"/>
    </row>
    <row r="4" spans="1:31" ht="25.2" customHeight="1">
      <c r="B4" s="1"/>
      <c r="C4" s="143" t="s">
        <v>1</v>
      </c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1"/>
      <c r="O4" s="111"/>
      <c r="P4" s="136" t="s">
        <v>2</v>
      </c>
      <c r="Q4" s="125"/>
      <c r="R4" s="125"/>
      <c r="S4" s="125"/>
      <c r="T4" s="125"/>
      <c r="U4" s="125"/>
      <c r="V4" s="125"/>
      <c r="W4" s="125"/>
      <c r="X4" s="125"/>
      <c r="Y4" s="125"/>
      <c r="Z4" s="125"/>
      <c r="AA4" s="1"/>
      <c r="AB4" s="1"/>
      <c r="AC4" s="1"/>
      <c r="AD4" s="1"/>
      <c r="AE4" s="1"/>
    </row>
    <row r="5" spans="1:31" ht="25.2" customHeight="1">
      <c r="A5" s="1"/>
      <c r="B5" s="1"/>
      <c r="C5" s="143" t="s">
        <v>3</v>
      </c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1"/>
      <c r="O5" s="111"/>
      <c r="P5" s="137" t="s">
        <v>4</v>
      </c>
      <c r="Q5" s="125"/>
      <c r="R5" s="125"/>
      <c r="S5" s="125"/>
      <c r="T5" s="125"/>
      <c r="U5" s="125"/>
      <c r="V5" s="125"/>
      <c r="W5" s="125"/>
      <c r="X5" s="125"/>
      <c r="Y5" s="125"/>
      <c r="Z5" s="125"/>
      <c r="AA5" s="1"/>
      <c r="AB5" s="1"/>
      <c r="AC5" s="1"/>
      <c r="AD5" s="1"/>
      <c r="AE5" s="1"/>
    </row>
    <row r="6" spans="1:31" ht="25.2" customHeight="1">
      <c r="A6" s="2"/>
      <c r="B6" s="110"/>
      <c r="C6" s="111"/>
      <c r="D6" s="111"/>
      <c r="E6" s="111"/>
      <c r="F6" s="111"/>
      <c r="G6" s="111"/>
      <c r="H6" s="111"/>
      <c r="I6" s="111"/>
      <c r="J6" s="111"/>
      <c r="K6" s="111"/>
      <c r="L6" s="111"/>
      <c r="M6" s="111"/>
      <c r="N6" s="111"/>
      <c r="O6" s="111"/>
      <c r="P6" s="111"/>
      <c r="Q6" s="111"/>
      <c r="R6" s="111"/>
      <c r="S6" s="111"/>
      <c r="T6" s="111"/>
      <c r="U6" s="111"/>
      <c r="V6" s="111"/>
      <c r="W6" s="111"/>
      <c r="X6" s="111"/>
      <c r="Y6" s="111"/>
      <c r="Z6" s="111"/>
      <c r="AA6" s="111"/>
      <c r="AB6" s="111"/>
      <c r="AC6" s="111"/>
      <c r="AD6" s="111"/>
      <c r="AE6" s="111"/>
    </row>
    <row r="7" spans="1:31" ht="25.2" customHeight="1">
      <c r="A7" s="116" t="s">
        <v>5</v>
      </c>
      <c r="B7" s="116" t="s">
        <v>6</v>
      </c>
      <c r="C7" s="132" t="s">
        <v>7</v>
      </c>
      <c r="D7" s="133" t="s">
        <v>8</v>
      </c>
      <c r="E7" s="144" t="s">
        <v>9</v>
      </c>
      <c r="F7" s="121" t="s">
        <v>10</v>
      </c>
      <c r="G7" s="87"/>
      <c r="H7" s="87"/>
      <c r="I7" s="87"/>
      <c r="J7" s="87"/>
      <c r="K7" s="87"/>
      <c r="L7" s="87"/>
      <c r="M7" s="88"/>
      <c r="N7" s="116" t="s">
        <v>11</v>
      </c>
      <c r="O7" s="117"/>
      <c r="P7" s="116" t="s">
        <v>12</v>
      </c>
      <c r="Q7" s="119" t="s">
        <v>13</v>
      </c>
      <c r="R7" s="87"/>
      <c r="S7" s="88"/>
      <c r="T7" s="121" t="s">
        <v>10</v>
      </c>
      <c r="U7" s="87"/>
      <c r="V7" s="87"/>
      <c r="W7" s="87"/>
      <c r="X7" s="87"/>
      <c r="Y7" s="87"/>
      <c r="Z7" s="87"/>
      <c r="AA7" s="87"/>
      <c r="AB7" s="87"/>
      <c r="AC7" s="87"/>
      <c r="AD7" s="87"/>
      <c r="AE7" s="88"/>
    </row>
    <row r="8" spans="1:31" ht="25.2" customHeight="1">
      <c r="A8" s="92"/>
      <c r="B8" s="92"/>
      <c r="C8" s="92"/>
      <c r="D8" s="92"/>
      <c r="E8" s="92"/>
      <c r="F8" s="121" t="s">
        <v>14</v>
      </c>
      <c r="G8" s="87"/>
      <c r="H8" s="87"/>
      <c r="I8" s="87"/>
      <c r="J8" s="87"/>
      <c r="K8" s="87"/>
      <c r="L8" s="87"/>
      <c r="M8" s="88"/>
      <c r="N8" s="92"/>
      <c r="O8" s="92"/>
      <c r="P8" s="92"/>
      <c r="Q8" s="120" t="s">
        <v>15</v>
      </c>
      <c r="R8" s="87"/>
      <c r="S8" s="90"/>
      <c r="T8" s="122" t="s">
        <v>16</v>
      </c>
      <c r="U8" s="87"/>
      <c r="V8" s="87"/>
      <c r="W8" s="90"/>
      <c r="X8" s="123" t="s">
        <v>17</v>
      </c>
      <c r="Y8" s="87"/>
      <c r="Z8" s="87"/>
      <c r="AA8" s="102"/>
      <c r="AB8" s="122" t="s">
        <v>18</v>
      </c>
      <c r="AC8" s="87"/>
      <c r="AD8" s="87"/>
      <c r="AE8" s="90"/>
    </row>
    <row r="9" spans="1:31" ht="25.2" customHeight="1">
      <c r="A9" s="93"/>
      <c r="B9" s="93"/>
      <c r="C9" s="93"/>
      <c r="D9" s="93"/>
      <c r="E9" s="93"/>
      <c r="F9" s="3">
        <v>4</v>
      </c>
      <c r="G9" s="4">
        <v>3.5</v>
      </c>
      <c r="H9" s="3">
        <v>3</v>
      </c>
      <c r="I9" s="4">
        <v>2.5</v>
      </c>
      <c r="J9" s="3">
        <v>2</v>
      </c>
      <c r="K9" s="4">
        <v>1.5</v>
      </c>
      <c r="L9" s="3">
        <v>1</v>
      </c>
      <c r="M9" s="3">
        <v>0</v>
      </c>
      <c r="N9" s="93"/>
      <c r="O9" s="93"/>
      <c r="P9" s="93"/>
      <c r="Q9" s="34" t="s">
        <v>19</v>
      </c>
      <c r="R9" s="34" t="s">
        <v>20</v>
      </c>
      <c r="S9" s="35" t="s">
        <v>11</v>
      </c>
      <c r="T9" s="36">
        <v>3</v>
      </c>
      <c r="U9" s="37">
        <v>2</v>
      </c>
      <c r="V9" s="37">
        <v>1</v>
      </c>
      <c r="W9" s="38">
        <v>0</v>
      </c>
      <c r="X9" s="39">
        <v>3</v>
      </c>
      <c r="Y9" s="37">
        <v>2</v>
      </c>
      <c r="Z9" s="37">
        <v>1</v>
      </c>
      <c r="AA9" s="40">
        <v>0</v>
      </c>
      <c r="AB9" s="36">
        <v>3</v>
      </c>
      <c r="AC9" s="37">
        <v>2</v>
      </c>
      <c r="AD9" s="37">
        <v>1</v>
      </c>
      <c r="AE9" s="38">
        <v>0</v>
      </c>
    </row>
    <row r="10" spans="1:31" ht="25.2" customHeight="1">
      <c r="A10" s="64"/>
      <c r="B10" s="65"/>
      <c r="C10" s="66"/>
      <c r="D10" s="64"/>
      <c r="E10" s="64"/>
      <c r="F10" s="64"/>
      <c r="G10" s="64"/>
      <c r="H10" s="64"/>
      <c r="I10" s="64"/>
      <c r="J10" s="64"/>
      <c r="K10" s="64"/>
      <c r="L10" s="64"/>
      <c r="M10" s="64"/>
      <c r="N10" s="9" t="str">
        <f t="shared" ref="N10:N19" si="0">IF(ISBLANK(E10),"",SUM(F10:M10))</f>
        <v/>
      </c>
      <c r="O10" s="9" t="str">
        <f t="shared" ref="O10:O20" si="1">IF(ISBLANK(E10),"",ROUND(SUM((F10*$F$9),(G10*$G$9),(H10*$H$9),(I10*$I$9),(J10*$J$9),(K10*$K$9),(L10*$L$9),(M10*$M$9))/N10,2))</f>
        <v/>
      </c>
      <c r="P10" s="41" t="str">
        <f t="shared" ref="P10:P20" si="2">IF(ISBLANK(E10),"",SQRT(SUM((F10*(($F$9-O10)^2))+(G10*(($G$9-O10)^2))+(H10*(($H$9-O10)^2))+(I10*(($I$9-O10)^2))+(J10*(($J$9-O10)^2))+(K10*(($K$9-O10)^2))+(L10*(($L$9-O10)^2))+(L10*(($L$9-O10)^2))+(M10*(($M$9-O10)^2)))/SUM(F10:M10)))</f>
        <v/>
      </c>
      <c r="Q10" s="64"/>
      <c r="R10" s="64"/>
      <c r="S10" s="42" t="str">
        <f t="shared" ref="S10:S19" si="3">IF(ISBLANK(E10),"",SUM(Q10:R10))</f>
        <v/>
      </c>
      <c r="T10" s="69"/>
      <c r="U10" s="64"/>
      <c r="V10" s="64"/>
      <c r="W10" s="70"/>
      <c r="X10" s="69"/>
      <c r="Y10" s="64"/>
      <c r="Z10" s="64"/>
      <c r="AA10" s="70"/>
      <c r="AB10" s="69"/>
      <c r="AC10" s="64"/>
      <c r="AD10" s="64"/>
      <c r="AE10" s="70"/>
    </row>
    <row r="11" spans="1:31" ht="25.2" customHeight="1">
      <c r="A11" s="64"/>
      <c r="B11" s="65" t="s">
        <v>28</v>
      </c>
      <c r="C11" s="66"/>
      <c r="D11" s="64"/>
      <c r="E11" s="67"/>
      <c r="F11" s="64"/>
      <c r="G11" s="64"/>
      <c r="H11" s="64"/>
      <c r="I11" s="64"/>
      <c r="J11" s="64"/>
      <c r="K11" s="64"/>
      <c r="L11" s="64"/>
      <c r="M11" s="64"/>
      <c r="N11" s="9" t="str">
        <f t="shared" si="0"/>
        <v/>
      </c>
      <c r="O11" s="9" t="str">
        <f t="shared" si="1"/>
        <v/>
      </c>
      <c r="P11" s="41" t="str">
        <f t="shared" si="2"/>
        <v/>
      </c>
      <c r="Q11" s="64"/>
      <c r="R11" s="64"/>
      <c r="S11" s="42" t="str">
        <f t="shared" si="3"/>
        <v/>
      </c>
      <c r="T11" s="69"/>
      <c r="U11" s="64"/>
      <c r="V11" s="64"/>
      <c r="W11" s="70"/>
      <c r="X11" s="69"/>
      <c r="Y11" s="64"/>
      <c r="Z11" s="64"/>
      <c r="AA11" s="70"/>
      <c r="AB11" s="69"/>
      <c r="AC11" s="64"/>
      <c r="AD11" s="64"/>
      <c r="AE11" s="70"/>
    </row>
    <row r="12" spans="1:31" ht="25.2" customHeight="1">
      <c r="A12" s="64"/>
      <c r="B12" s="65" t="s">
        <v>28</v>
      </c>
      <c r="C12" s="66"/>
      <c r="D12" s="64"/>
      <c r="E12" s="67"/>
      <c r="F12" s="64"/>
      <c r="G12" s="64"/>
      <c r="H12" s="64"/>
      <c r="I12" s="64"/>
      <c r="J12" s="64"/>
      <c r="K12" s="64"/>
      <c r="L12" s="64"/>
      <c r="M12" s="64"/>
      <c r="N12" s="9" t="str">
        <f t="shared" si="0"/>
        <v/>
      </c>
      <c r="O12" s="9" t="str">
        <f t="shared" si="1"/>
        <v/>
      </c>
      <c r="P12" s="41" t="str">
        <f t="shared" si="2"/>
        <v/>
      </c>
      <c r="Q12" s="64"/>
      <c r="R12" s="64"/>
      <c r="S12" s="42" t="str">
        <f t="shared" si="3"/>
        <v/>
      </c>
      <c r="T12" s="69"/>
      <c r="U12" s="64"/>
      <c r="V12" s="64"/>
      <c r="W12" s="70"/>
      <c r="X12" s="69"/>
      <c r="Y12" s="64"/>
      <c r="Z12" s="64"/>
      <c r="AA12" s="70"/>
      <c r="AB12" s="69"/>
      <c r="AC12" s="64"/>
      <c r="AD12" s="64"/>
      <c r="AE12" s="70"/>
    </row>
    <row r="13" spans="1:31" ht="25.2" customHeight="1">
      <c r="A13" s="64"/>
      <c r="B13" s="65" t="s">
        <v>28</v>
      </c>
      <c r="C13" s="66"/>
      <c r="D13" s="64"/>
      <c r="E13" s="67"/>
      <c r="F13" s="64"/>
      <c r="G13" s="64"/>
      <c r="H13" s="64"/>
      <c r="I13" s="64"/>
      <c r="J13" s="64"/>
      <c r="K13" s="64"/>
      <c r="L13" s="64"/>
      <c r="M13" s="64"/>
      <c r="N13" s="9" t="str">
        <f t="shared" si="0"/>
        <v/>
      </c>
      <c r="O13" s="9" t="str">
        <f t="shared" si="1"/>
        <v/>
      </c>
      <c r="P13" s="41" t="str">
        <f t="shared" si="2"/>
        <v/>
      </c>
      <c r="Q13" s="64"/>
      <c r="R13" s="64"/>
      <c r="S13" s="42" t="str">
        <f t="shared" si="3"/>
        <v/>
      </c>
      <c r="T13" s="69"/>
      <c r="U13" s="64"/>
      <c r="V13" s="64"/>
      <c r="W13" s="70"/>
      <c r="X13" s="69"/>
      <c r="Y13" s="64"/>
      <c r="Z13" s="64"/>
      <c r="AA13" s="70"/>
      <c r="AB13" s="69"/>
      <c r="AC13" s="64"/>
      <c r="AD13" s="64"/>
      <c r="AE13" s="70"/>
    </row>
    <row r="14" spans="1:31" ht="25.2" customHeight="1">
      <c r="A14" s="64"/>
      <c r="B14" s="65" t="s">
        <v>28</v>
      </c>
      <c r="C14" s="66"/>
      <c r="D14" s="64"/>
      <c r="E14" s="67"/>
      <c r="F14" s="64"/>
      <c r="G14" s="64"/>
      <c r="H14" s="64"/>
      <c r="I14" s="64"/>
      <c r="J14" s="64"/>
      <c r="K14" s="64"/>
      <c r="L14" s="64"/>
      <c r="M14" s="64"/>
      <c r="N14" s="9" t="str">
        <f t="shared" si="0"/>
        <v/>
      </c>
      <c r="O14" s="9" t="str">
        <f t="shared" si="1"/>
        <v/>
      </c>
      <c r="P14" s="41" t="str">
        <f t="shared" si="2"/>
        <v/>
      </c>
      <c r="Q14" s="64"/>
      <c r="R14" s="64"/>
      <c r="S14" s="42" t="str">
        <f t="shared" si="3"/>
        <v/>
      </c>
      <c r="T14" s="69"/>
      <c r="U14" s="64"/>
      <c r="V14" s="64"/>
      <c r="W14" s="70"/>
      <c r="X14" s="69"/>
      <c r="Y14" s="64"/>
      <c r="Z14" s="64"/>
      <c r="AA14" s="70"/>
      <c r="AB14" s="69"/>
      <c r="AC14" s="64"/>
      <c r="AD14" s="64"/>
      <c r="AE14" s="70"/>
    </row>
    <row r="15" spans="1:31" ht="25.2" customHeight="1">
      <c r="A15" s="64"/>
      <c r="B15" s="65" t="s">
        <v>28</v>
      </c>
      <c r="C15" s="66"/>
      <c r="D15" s="64"/>
      <c r="E15" s="67"/>
      <c r="F15" s="64"/>
      <c r="G15" s="64"/>
      <c r="H15" s="64"/>
      <c r="I15" s="64"/>
      <c r="J15" s="64"/>
      <c r="K15" s="64"/>
      <c r="L15" s="64"/>
      <c r="M15" s="64"/>
      <c r="N15" s="9" t="str">
        <f t="shared" si="0"/>
        <v/>
      </c>
      <c r="O15" s="9" t="str">
        <f t="shared" si="1"/>
        <v/>
      </c>
      <c r="P15" s="41" t="str">
        <f t="shared" si="2"/>
        <v/>
      </c>
      <c r="Q15" s="64"/>
      <c r="R15" s="64"/>
      <c r="S15" s="42" t="str">
        <f t="shared" si="3"/>
        <v/>
      </c>
      <c r="T15" s="69"/>
      <c r="U15" s="64"/>
      <c r="V15" s="64"/>
      <c r="W15" s="70"/>
      <c r="X15" s="69"/>
      <c r="Y15" s="64"/>
      <c r="Z15" s="64"/>
      <c r="AA15" s="70"/>
      <c r="AB15" s="69"/>
      <c r="AC15" s="64"/>
      <c r="AD15" s="64"/>
      <c r="AE15" s="70"/>
    </row>
    <row r="16" spans="1:31" ht="25.2" customHeight="1">
      <c r="A16" s="64"/>
      <c r="B16" s="65" t="s">
        <v>28</v>
      </c>
      <c r="C16" s="66"/>
      <c r="D16" s="64"/>
      <c r="E16" s="67"/>
      <c r="F16" s="64"/>
      <c r="G16" s="64"/>
      <c r="H16" s="64"/>
      <c r="I16" s="64"/>
      <c r="J16" s="64"/>
      <c r="K16" s="64"/>
      <c r="L16" s="64"/>
      <c r="M16" s="64"/>
      <c r="N16" s="9" t="str">
        <f t="shared" si="0"/>
        <v/>
      </c>
      <c r="O16" s="9" t="str">
        <f t="shared" si="1"/>
        <v/>
      </c>
      <c r="P16" s="41" t="str">
        <f t="shared" si="2"/>
        <v/>
      </c>
      <c r="Q16" s="64"/>
      <c r="R16" s="64"/>
      <c r="S16" s="42" t="str">
        <f t="shared" si="3"/>
        <v/>
      </c>
      <c r="T16" s="69"/>
      <c r="U16" s="64"/>
      <c r="V16" s="64"/>
      <c r="W16" s="70"/>
      <c r="X16" s="69"/>
      <c r="Y16" s="64"/>
      <c r="Z16" s="64"/>
      <c r="AA16" s="70"/>
      <c r="AB16" s="69"/>
      <c r="AC16" s="64"/>
      <c r="AD16" s="64"/>
      <c r="AE16" s="70"/>
    </row>
    <row r="17" spans="1:31" ht="25.2" customHeight="1">
      <c r="A17" s="64"/>
      <c r="B17" s="65" t="s">
        <v>28</v>
      </c>
      <c r="C17" s="66"/>
      <c r="D17" s="64"/>
      <c r="E17" s="67"/>
      <c r="F17" s="64"/>
      <c r="G17" s="64"/>
      <c r="H17" s="64"/>
      <c r="I17" s="64"/>
      <c r="J17" s="64"/>
      <c r="K17" s="64"/>
      <c r="L17" s="64"/>
      <c r="M17" s="64"/>
      <c r="N17" s="9" t="str">
        <f t="shared" si="0"/>
        <v/>
      </c>
      <c r="O17" s="9" t="str">
        <f t="shared" si="1"/>
        <v/>
      </c>
      <c r="P17" s="41" t="str">
        <f t="shared" si="2"/>
        <v/>
      </c>
      <c r="Q17" s="64"/>
      <c r="R17" s="64"/>
      <c r="S17" s="42" t="str">
        <f t="shared" si="3"/>
        <v/>
      </c>
      <c r="T17" s="69"/>
      <c r="U17" s="64"/>
      <c r="V17" s="64"/>
      <c r="W17" s="70"/>
      <c r="X17" s="69"/>
      <c r="Y17" s="64"/>
      <c r="Z17" s="64"/>
      <c r="AA17" s="70"/>
      <c r="AB17" s="69"/>
      <c r="AC17" s="64"/>
      <c r="AD17" s="64"/>
      <c r="AE17" s="70"/>
    </row>
    <row r="18" spans="1:31" ht="25.2" customHeight="1">
      <c r="A18" s="64"/>
      <c r="B18" s="68" t="s">
        <v>28</v>
      </c>
      <c r="C18" s="66"/>
      <c r="D18" s="64"/>
      <c r="E18" s="67"/>
      <c r="F18" s="64"/>
      <c r="G18" s="64"/>
      <c r="H18" s="64"/>
      <c r="I18" s="64"/>
      <c r="J18" s="64"/>
      <c r="K18" s="64"/>
      <c r="L18" s="64"/>
      <c r="M18" s="64"/>
      <c r="N18" s="9" t="str">
        <f t="shared" si="0"/>
        <v/>
      </c>
      <c r="O18" s="9" t="str">
        <f t="shared" si="1"/>
        <v/>
      </c>
      <c r="P18" s="41" t="str">
        <f t="shared" si="2"/>
        <v/>
      </c>
      <c r="Q18" s="64"/>
      <c r="R18" s="64"/>
      <c r="S18" s="42" t="str">
        <f t="shared" si="3"/>
        <v/>
      </c>
      <c r="T18" s="69"/>
      <c r="U18" s="64"/>
      <c r="V18" s="64"/>
      <c r="W18" s="70"/>
      <c r="X18" s="69"/>
      <c r="Y18" s="64"/>
      <c r="Z18" s="64"/>
      <c r="AA18" s="70"/>
      <c r="AB18" s="69"/>
      <c r="AC18" s="64"/>
      <c r="AD18" s="64"/>
      <c r="AE18" s="70"/>
    </row>
    <row r="19" spans="1:31" ht="25.2" customHeight="1">
      <c r="A19" s="64"/>
      <c r="B19" s="68" t="s">
        <v>28</v>
      </c>
      <c r="C19" s="66"/>
      <c r="D19" s="64"/>
      <c r="E19" s="67"/>
      <c r="F19" s="64"/>
      <c r="G19" s="64"/>
      <c r="H19" s="64"/>
      <c r="I19" s="64"/>
      <c r="J19" s="64"/>
      <c r="K19" s="64"/>
      <c r="L19" s="64"/>
      <c r="M19" s="64"/>
      <c r="N19" s="9" t="str">
        <f t="shared" si="0"/>
        <v/>
      </c>
      <c r="O19" s="9" t="str">
        <f t="shared" si="1"/>
        <v/>
      </c>
      <c r="P19" s="41" t="str">
        <f t="shared" si="2"/>
        <v/>
      </c>
      <c r="Q19" s="64"/>
      <c r="R19" s="64"/>
      <c r="S19" s="42" t="str">
        <f t="shared" si="3"/>
        <v/>
      </c>
      <c r="T19" s="69"/>
      <c r="U19" s="64"/>
      <c r="V19" s="64"/>
      <c r="W19" s="70"/>
      <c r="X19" s="69"/>
      <c r="Y19" s="64"/>
      <c r="Z19" s="64"/>
      <c r="AA19" s="70"/>
      <c r="AB19" s="69"/>
      <c r="AC19" s="64"/>
      <c r="AD19" s="64"/>
      <c r="AE19" s="70"/>
    </row>
    <row r="20" spans="1:31" ht="25.2" customHeight="1">
      <c r="A20" s="138" t="s">
        <v>11</v>
      </c>
      <c r="B20" s="87"/>
      <c r="C20" s="87"/>
      <c r="D20" s="88"/>
      <c r="E20" s="43" t="str">
        <f>IF(ISBLANK(E10),"",SUM(E10:E19))</f>
        <v/>
      </c>
      <c r="F20" s="43" t="str">
        <f t="shared" ref="F20:M20" si="4">IF(ISBLANK(F10),"0",SUM(F10:F19))</f>
        <v>0</v>
      </c>
      <c r="G20" s="43" t="str">
        <f t="shared" si="4"/>
        <v>0</v>
      </c>
      <c r="H20" s="43" t="str">
        <f t="shared" si="4"/>
        <v>0</v>
      </c>
      <c r="I20" s="43" t="str">
        <f t="shared" si="4"/>
        <v>0</v>
      </c>
      <c r="J20" s="43" t="str">
        <f t="shared" si="4"/>
        <v>0</v>
      </c>
      <c r="K20" s="43" t="str">
        <f t="shared" si="4"/>
        <v>0</v>
      </c>
      <c r="L20" s="43" t="str">
        <f t="shared" si="4"/>
        <v>0</v>
      </c>
      <c r="M20" s="43" t="str">
        <f t="shared" si="4"/>
        <v>0</v>
      </c>
      <c r="N20" s="43">
        <f>IF(ISBLANK(N10),"",SUM(N10:N19))</f>
        <v>0</v>
      </c>
      <c r="O20" s="44" t="e">
        <f t="shared" si="1"/>
        <v>#DIV/0!</v>
      </c>
      <c r="P20" s="45" t="e">
        <f t="shared" si="2"/>
        <v>#DIV/0!</v>
      </c>
      <c r="Q20" s="46">
        <f t="shared" ref="Q20:S20" si="5">IF(ISBLANK($S$10),"",SUM(Q10:Q19))</f>
        <v>0</v>
      </c>
      <c r="R20" s="46">
        <f t="shared" si="5"/>
        <v>0</v>
      </c>
      <c r="S20" s="46">
        <f t="shared" si="5"/>
        <v>0</v>
      </c>
      <c r="T20" s="47">
        <f t="shared" ref="T20:AE20" si="6">SUM(T10:T19)</f>
        <v>0</v>
      </c>
      <c r="U20" s="48">
        <f t="shared" si="6"/>
        <v>0</v>
      </c>
      <c r="V20" s="48">
        <f t="shared" si="6"/>
        <v>0</v>
      </c>
      <c r="W20" s="49">
        <f t="shared" si="6"/>
        <v>0</v>
      </c>
      <c r="X20" s="47">
        <f t="shared" si="6"/>
        <v>0</v>
      </c>
      <c r="Y20" s="48">
        <f t="shared" si="6"/>
        <v>0</v>
      </c>
      <c r="Z20" s="48">
        <f t="shared" si="6"/>
        <v>0</v>
      </c>
      <c r="AA20" s="49">
        <f t="shared" si="6"/>
        <v>0</v>
      </c>
      <c r="AB20" s="47">
        <f t="shared" si="6"/>
        <v>0</v>
      </c>
      <c r="AC20" s="48">
        <f t="shared" si="6"/>
        <v>0</v>
      </c>
      <c r="AD20" s="48">
        <f t="shared" si="6"/>
        <v>0</v>
      </c>
      <c r="AE20" s="49">
        <f t="shared" si="6"/>
        <v>0</v>
      </c>
    </row>
    <row r="21" spans="1:31" ht="25.2" customHeight="1">
      <c r="A21" s="138" t="s">
        <v>29</v>
      </c>
      <c r="B21" s="87"/>
      <c r="C21" s="87"/>
      <c r="D21" s="87"/>
      <c r="E21" s="88"/>
      <c r="F21" s="43" t="e">
        <f t="shared" ref="F21:M21" si="7">IF(ISBLANK($E$20),"",ROUND((F20*100/$E$20),2))</f>
        <v>#VALUE!</v>
      </c>
      <c r="G21" s="43" t="e">
        <f t="shared" si="7"/>
        <v>#VALUE!</v>
      </c>
      <c r="H21" s="43" t="e">
        <f t="shared" si="7"/>
        <v>#VALUE!</v>
      </c>
      <c r="I21" s="43" t="e">
        <f t="shared" si="7"/>
        <v>#VALUE!</v>
      </c>
      <c r="J21" s="43" t="e">
        <f t="shared" si="7"/>
        <v>#VALUE!</v>
      </c>
      <c r="K21" s="43" t="e">
        <f t="shared" si="7"/>
        <v>#VALUE!</v>
      </c>
      <c r="L21" s="43" t="e">
        <f t="shared" si="7"/>
        <v>#VALUE!</v>
      </c>
      <c r="M21" s="43" t="e">
        <f t="shared" si="7"/>
        <v>#VALUE!</v>
      </c>
      <c r="N21" s="43" t="e">
        <f>IF(ISBLANK($E$20),"",SUM(F21:M21))</f>
        <v>#VALUE!</v>
      </c>
      <c r="O21" s="118"/>
      <c r="P21" s="88"/>
      <c r="Q21" s="50" t="e">
        <f t="shared" ref="Q21:S21" si="8">IF(ISBLANK(Q20),"",ROUND((Q20*100/$E$20),2))</f>
        <v>#VALUE!</v>
      </c>
      <c r="R21" s="50" t="e">
        <f t="shared" si="8"/>
        <v>#VALUE!</v>
      </c>
      <c r="S21" s="50" t="e">
        <f t="shared" si="8"/>
        <v>#VALUE!</v>
      </c>
      <c r="T21" s="115" t="e">
        <f>(T20+U20)/E20*100</f>
        <v>#VALUE!</v>
      </c>
      <c r="U21" s="88"/>
      <c r="V21" s="115" t="e">
        <f>(V20+W20)/E20*100</f>
        <v>#VALUE!</v>
      </c>
      <c r="W21" s="88"/>
      <c r="X21" s="115" t="e">
        <f>(X20+Y20)/E20*100</f>
        <v>#VALUE!</v>
      </c>
      <c r="Y21" s="88"/>
      <c r="Z21" s="115" t="e">
        <f>(Z20+AA20)/E20*100</f>
        <v>#VALUE!</v>
      </c>
      <c r="AA21" s="88"/>
      <c r="AB21" s="115" t="e">
        <f>(AB20+AC20)/E20*100</f>
        <v>#VALUE!</v>
      </c>
      <c r="AC21" s="88"/>
      <c r="AD21" s="115" t="e">
        <f>(AD20+AE20)/E20*100</f>
        <v>#VALUE!</v>
      </c>
      <c r="AE21" s="88"/>
    </row>
    <row r="22" spans="1:31" ht="25.2" customHeight="1">
      <c r="A22" s="139" t="s">
        <v>36</v>
      </c>
      <c r="B22" s="129"/>
      <c r="C22" s="129"/>
      <c r="D22" s="129"/>
      <c r="E22" s="131"/>
      <c r="F22" s="140" t="e">
        <f>F21+G21+H21</f>
        <v>#VALUE!</v>
      </c>
      <c r="G22" s="141"/>
      <c r="H22" s="142"/>
      <c r="I22" s="77"/>
      <c r="J22" s="78"/>
      <c r="K22" s="78"/>
      <c r="L22" s="78"/>
      <c r="M22" s="79"/>
      <c r="N22" s="80" t="e">
        <f>N21+S21</f>
        <v>#VALUE!</v>
      </c>
      <c r="O22" s="128" t="s">
        <v>30</v>
      </c>
      <c r="P22" s="129"/>
      <c r="Q22" s="129"/>
      <c r="R22" s="126" t="e">
        <f>M21+Q21+R21</f>
        <v>#VALUE!</v>
      </c>
      <c r="S22" s="127"/>
      <c r="T22" s="81"/>
      <c r="U22" s="82"/>
      <c r="V22" s="130" t="e">
        <f>SUM(T21:W21)</f>
        <v>#VALUE!</v>
      </c>
      <c r="W22" s="131"/>
      <c r="X22" s="81"/>
      <c r="Y22" s="82"/>
      <c r="Z22" s="130" t="e">
        <f>SUM(X21:AA21)</f>
        <v>#VALUE!</v>
      </c>
      <c r="AA22" s="131"/>
      <c r="AB22" s="81"/>
      <c r="AC22" s="82"/>
      <c r="AD22" s="130" t="e">
        <f>SUM(AB21:AE21)</f>
        <v>#VALUE!</v>
      </c>
      <c r="AE22" s="131"/>
    </row>
    <row r="23" spans="1:31" ht="25.2" customHeight="1">
      <c r="A23" s="28"/>
      <c r="B23" s="28"/>
      <c r="C23" s="29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</row>
    <row r="24" spans="1:31" ht="25.2" customHeight="1">
      <c r="A24" s="30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</row>
    <row r="25" spans="1:31" ht="25.2" customHeight="1">
      <c r="A25" s="30"/>
      <c r="B25" s="30"/>
      <c r="C25" s="30"/>
      <c r="D25" s="30"/>
      <c r="E25" s="30"/>
      <c r="F25" s="32" t="s">
        <v>32</v>
      </c>
      <c r="G25" s="32"/>
      <c r="H25" s="32"/>
      <c r="I25" s="32"/>
      <c r="J25" s="32"/>
      <c r="K25" s="32"/>
      <c r="L25" s="30"/>
      <c r="M25" s="32"/>
      <c r="N25" s="32" t="s">
        <v>33</v>
      </c>
      <c r="O25" s="30"/>
      <c r="P25" s="30"/>
      <c r="Q25" s="30"/>
      <c r="R25" s="30"/>
      <c r="S25" s="32"/>
      <c r="T25" s="32" t="s">
        <v>32</v>
      </c>
      <c r="U25" s="32"/>
      <c r="V25" s="32"/>
      <c r="W25" s="32"/>
      <c r="X25" s="32"/>
      <c r="Y25" s="32"/>
      <c r="Z25" s="32" t="s">
        <v>34</v>
      </c>
      <c r="AA25" s="32"/>
      <c r="AB25" s="30"/>
      <c r="AC25" s="30"/>
      <c r="AD25" s="30"/>
      <c r="AE25" s="30"/>
    </row>
    <row r="26" spans="1:31" ht="25.2" customHeight="1">
      <c r="A26" s="30"/>
      <c r="B26" s="30"/>
      <c r="C26" s="30"/>
      <c r="D26" s="30"/>
      <c r="E26" s="30"/>
      <c r="F26" s="32"/>
      <c r="G26" s="134" t="s">
        <v>35</v>
      </c>
      <c r="H26" s="125"/>
      <c r="I26" s="125"/>
      <c r="J26" s="125"/>
      <c r="K26" s="125"/>
      <c r="L26" s="125"/>
      <c r="M26" s="125"/>
      <c r="N26" s="125"/>
      <c r="O26" s="30"/>
      <c r="P26" s="30"/>
      <c r="Q26" s="30"/>
      <c r="R26" s="30"/>
      <c r="S26" s="32"/>
      <c r="T26" s="32"/>
      <c r="U26" s="124" t="s">
        <v>35</v>
      </c>
      <c r="V26" s="125"/>
      <c r="W26" s="125"/>
      <c r="X26" s="125"/>
      <c r="Y26" s="125"/>
      <c r="Z26" s="125"/>
      <c r="AA26" s="32"/>
      <c r="AB26" s="30"/>
      <c r="AC26" s="30"/>
      <c r="AD26" s="30"/>
      <c r="AE26" s="30"/>
    </row>
    <row r="27" spans="1:31" ht="25.2" customHeight="1">
      <c r="A27" s="30"/>
      <c r="B27" s="30"/>
      <c r="C27" s="30"/>
      <c r="D27" s="30"/>
      <c r="E27" s="30"/>
      <c r="F27" s="32"/>
      <c r="G27" s="33"/>
      <c r="H27" s="33"/>
      <c r="I27" s="33"/>
      <c r="J27" s="33"/>
      <c r="K27" s="33"/>
      <c r="L27" s="33"/>
      <c r="M27" s="33"/>
      <c r="N27" s="33"/>
      <c r="O27" s="30"/>
      <c r="P27" s="30"/>
      <c r="Q27" s="30"/>
      <c r="R27" s="30"/>
      <c r="S27" s="32"/>
      <c r="T27" s="32"/>
      <c r="U27" s="33"/>
      <c r="V27" s="33"/>
      <c r="W27" s="33"/>
      <c r="X27" s="33"/>
      <c r="Y27" s="33"/>
      <c r="Z27" s="33"/>
      <c r="AA27" s="32"/>
      <c r="AB27" s="30"/>
      <c r="AC27" s="30"/>
      <c r="AD27" s="30"/>
      <c r="AE27" s="30"/>
    </row>
    <row r="28" spans="1:31" ht="25.2" customHeight="1">
      <c r="A28" s="30"/>
      <c r="B28" s="30"/>
      <c r="C28" s="30"/>
      <c r="D28" s="30"/>
      <c r="E28" s="30"/>
      <c r="F28" s="32"/>
      <c r="G28" s="33"/>
      <c r="H28" s="33"/>
      <c r="I28" s="33"/>
      <c r="J28" s="33"/>
      <c r="K28" s="33"/>
      <c r="L28" s="33"/>
      <c r="M28" s="33"/>
      <c r="N28" s="33"/>
      <c r="O28" s="30"/>
      <c r="P28" s="30"/>
      <c r="Q28" s="30"/>
      <c r="R28" s="30"/>
      <c r="S28" s="32"/>
      <c r="T28" s="32"/>
      <c r="U28" s="33"/>
      <c r="V28" s="33"/>
      <c r="W28" s="33"/>
      <c r="X28" s="33"/>
      <c r="Y28" s="33"/>
      <c r="Z28" s="33"/>
      <c r="AA28" s="32"/>
      <c r="AB28" s="30"/>
      <c r="AC28" s="30"/>
      <c r="AD28" s="30"/>
      <c r="AE28" s="30"/>
    </row>
  </sheetData>
  <sheetProtection algorithmName="SHA-512" hashValue="NQ5l5YD9o2v1NQ5wlZLKpaShNgiGpGnX9chWjyo//VV3MCnHAswi8aomzSzDTgS5gMVFzNZUAJAx1/j9VvmH2g==" saltValue="rXrmmfe9ssoTqPhWUV4+QA==" spinCount="100000" sheet="1" objects="1" scenarios="1" formatCells="0"/>
  <mergeCells count="41">
    <mergeCell ref="AD22:AE22"/>
    <mergeCell ref="P3:Z3"/>
    <mergeCell ref="P4:Z4"/>
    <mergeCell ref="P5:Z5"/>
    <mergeCell ref="A20:D20"/>
    <mergeCell ref="A21:E21"/>
    <mergeCell ref="A22:E22"/>
    <mergeCell ref="F22:H22"/>
    <mergeCell ref="C3:O3"/>
    <mergeCell ref="B6:AE6"/>
    <mergeCell ref="C4:O4"/>
    <mergeCell ref="C5:O5"/>
    <mergeCell ref="E7:E9"/>
    <mergeCell ref="F7:M7"/>
    <mergeCell ref="F8:M8"/>
    <mergeCell ref="AB8:AE8"/>
    <mergeCell ref="A7:A9"/>
    <mergeCell ref="B7:B9"/>
    <mergeCell ref="C7:C9"/>
    <mergeCell ref="D7:D9"/>
    <mergeCell ref="G26:N26"/>
    <mergeCell ref="U26:Z26"/>
    <mergeCell ref="R22:S22"/>
    <mergeCell ref="O22:Q22"/>
    <mergeCell ref="V22:W22"/>
    <mergeCell ref="Z22:AA22"/>
    <mergeCell ref="AB21:AC21"/>
    <mergeCell ref="AD21:AE21"/>
    <mergeCell ref="N7:N9"/>
    <mergeCell ref="O7:O9"/>
    <mergeCell ref="O21:P21"/>
    <mergeCell ref="T21:U21"/>
    <mergeCell ref="V21:W21"/>
    <mergeCell ref="X21:Y21"/>
    <mergeCell ref="Z21:AA21"/>
    <mergeCell ref="P7:P9"/>
    <mergeCell ref="Q7:S7"/>
    <mergeCell ref="Q8:S8"/>
    <mergeCell ref="T7:AE7"/>
    <mergeCell ref="T8:W8"/>
    <mergeCell ref="X8:AA8"/>
  </mergeCells>
  <pageMargins left="0.70866141732283472" right="0.70866141732283472" top="0.35433070866141736" bottom="0.74803149606299213" header="0" footer="0"/>
  <pageSetup paperSize="9" scale="77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3:AE28"/>
  <sheetViews>
    <sheetView workbookViewId="0">
      <selection activeCell="B6" sqref="B6:AE6"/>
    </sheetView>
  </sheetViews>
  <sheetFormatPr defaultColWidth="14.44140625" defaultRowHeight="25.2" customHeight="1"/>
  <cols>
    <col min="1" max="1" width="7.109375" customWidth="1"/>
    <col min="2" max="2" width="17.44140625" customWidth="1"/>
    <col min="3" max="13" width="5" customWidth="1"/>
    <col min="14" max="14" width="5.33203125" customWidth="1"/>
    <col min="15" max="31" width="5" customWidth="1"/>
  </cols>
  <sheetData>
    <row r="3" spans="1:31" ht="25.2" customHeight="1">
      <c r="B3" s="1"/>
      <c r="C3" s="143" t="s">
        <v>0</v>
      </c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36" t="s">
        <v>39</v>
      </c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"/>
      <c r="AB3" s="1"/>
      <c r="AC3" s="1"/>
      <c r="AD3" s="1"/>
      <c r="AE3" s="1"/>
    </row>
    <row r="4" spans="1:31" ht="25.2" customHeight="1">
      <c r="B4" s="1"/>
      <c r="C4" s="143" t="s">
        <v>1</v>
      </c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1"/>
      <c r="O4" s="111"/>
      <c r="P4" s="136" t="s">
        <v>2</v>
      </c>
      <c r="Q4" s="125"/>
      <c r="R4" s="125"/>
      <c r="S4" s="125"/>
      <c r="T4" s="125"/>
      <c r="U4" s="125"/>
      <c r="V4" s="125"/>
      <c r="W4" s="125"/>
      <c r="X4" s="125"/>
      <c r="Y4" s="125"/>
      <c r="Z4" s="125"/>
      <c r="AA4" s="1"/>
      <c r="AB4" s="1"/>
      <c r="AC4" s="1"/>
      <c r="AD4" s="1"/>
      <c r="AE4" s="1"/>
    </row>
    <row r="5" spans="1:31" ht="25.2" customHeight="1">
      <c r="A5" s="1"/>
      <c r="B5" s="1"/>
      <c r="C5" s="143" t="s">
        <v>3</v>
      </c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1"/>
      <c r="O5" s="111"/>
      <c r="P5" s="137" t="s">
        <v>40</v>
      </c>
      <c r="Q5" s="125"/>
      <c r="R5" s="125"/>
      <c r="S5" s="125"/>
      <c r="T5" s="125"/>
      <c r="U5" s="125"/>
      <c r="V5" s="125"/>
      <c r="W5" s="125"/>
      <c r="X5" s="125"/>
      <c r="Y5" s="125"/>
      <c r="Z5" s="125"/>
      <c r="AA5" s="1"/>
      <c r="AB5" s="1"/>
      <c r="AC5" s="1"/>
      <c r="AD5" s="1"/>
      <c r="AE5" s="1"/>
    </row>
    <row r="6" spans="1:31" ht="25.2" customHeight="1">
      <c r="A6" s="2"/>
      <c r="B6" s="110"/>
      <c r="C6" s="111"/>
      <c r="D6" s="111"/>
      <c r="E6" s="111"/>
      <c r="F6" s="111"/>
      <c r="G6" s="111"/>
      <c r="H6" s="111"/>
      <c r="I6" s="111"/>
      <c r="J6" s="111"/>
      <c r="K6" s="111"/>
      <c r="L6" s="111"/>
      <c r="M6" s="111"/>
      <c r="N6" s="111"/>
      <c r="O6" s="111"/>
      <c r="P6" s="111"/>
      <c r="Q6" s="111"/>
      <c r="R6" s="111"/>
      <c r="S6" s="111"/>
      <c r="T6" s="111"/>
      <c r="U6" s="111"/>
      <c r="V6" s="111"/>
      <c r="W6" s="111"/>
      <c r="X6" s="111"/>
      <c r="Y6" s="111"/>
      <c r="Z6" s="111"/>
      <c r="AA6" s="111"/>
      <c r="AB6" s="111"/>
      <c r="AC6" s="111"/>
      <c r="AD6" s="111"/>
      <c r="AE6" s="111"/>
    </row>
    <row r="7" spans="1:31" ht="25.2" customHeight="1">
      <c r="A7" s="116" t="s">
        <v>5</v>
      </c>
      <c r="B7" s="116" t="s">
        <v>6</v>
      </c>
      <c r="C7" s="132" t="s">
        <v>7</v>
      </c>
      <c r="D7" s="133" t="s">
        <v>8</v>
      </c>
      <c r="E7" s="144" t="s">
        <v>9</v>
      </c>
      <c r="F7" s="121" t="s">
        <v>10</v>
      </c>
      <c r="G7" s="87"/>
      <c r="H7" s="87"/>
      <c r="I7" s="87"/>
      <c r="J7" s="87"/>
      <c r="K7" s="87"/>
      <c r="L7" s="87"/>
      <c r="M7" s="88"/>
      <c r="N7" s="116" t="s">
        <v>11</v>
      </c>
      <c r="O7" s="117"/>
      <c r="P7" s="116" t="s">
        <v>12</v>
      </c>
      <c r="Q7" s="119" t="s">
        <v>13</v>
      </c>
      <c r="R7" s="87"/>
      <c r="S7" s="88"/>
      <c r="T7" s="121" t="s">
        <v>10</v>
      </c>
      <c r="U7" s="87"/>
      <c r="V7" s="87"/>
      <c r="W7" s="87"/>
      <c r="X7" s="87"/>
      <c r="Y7" s="87"/>
      <c r="Z7" s="87"/>
      <c r="AA7" s="87"/>
      <c r="AB7" s="87"/>
      <c r="AC7" s="87"/>
      <c r="AD7" s="87"/>
      <c r="AE7" s="88"/>
    </row>
    <row r="8" spans="1:31" ht="25.2" customHeight="1">
      <c r="A8" s="92"/>
      <c r="B8" s="92"/>
      <c r="C8" s="92"/>
      <c r="D8" s="92"/>
      <c r="E8" s="92"/>
      <c r="F8" s="121" t="s">
        <v>14</v>
      </c>
      <c r="G8" s="87"/>
      <c r="H8" s="87"/>
      <c r="I8" s="87"/>
      <c r="J8" s="87"/>
      <c r="K8" s="87"/>
      <c r="L8" s="87"/>
      <c r="M8" s="88"/>
      <c r="N8" s="92"/>
      <c r="O8" s="92"/>
      <c r="P8" s="92"/>
      <c r="Q8" s="120" t="s">
        <v>15</v>
      </c>
      <c r="R8" s="87"/>
      <c r="S8" s="90"/>
      <c r="T8" s="122" t="s">
        <v>16</v>
      </c>
      <c r="U8" s="87"/>
      <c r="V8" s="87"/>
      <c r="W8" s="90"/>
      <c r="X8" s="123" t="s">
        <v>17</v>
      </c>
      <c r="Y8" s="87"/>
      <c r="Z8" s="87"/>
      <c r="AA8" s="102"/>
      <c r="AB8" s="122" t="s">
        <v>18</v>
      </c>
      <c r="AC8" s="87"/>
      <c r="AD8" s="87"/>
      <c r="AE8" s="90"/>
    </row>
    <row r="9" spans="1:31" ht="25.2" customHeight="1">
      <c r="A9" s="93"/>
      <c r="B9" s="93"/>
      <c r="C9" s="93"/>
      <c r="D9" s="93"/>
      <c r="E9" s="93"/>
      <c r="F9" s="3">
        <v>4</v>
      </c>
      <c r="G9" s="4">
        <v>3.5</v>
      </c>
      <c r="H9" s="3">
        <v>3</v>
      </c>
      <c r="I9" s="4">
        <v>2.5</v>
      </c>
      <c r="J9" s="3">
        <v>2</v>
      </c>
      <c r="K9" s="4">
        <v>1.5</v>
      </c>
      <c r="L9" s="3">
        <v>1</v>
      </c>
      <c r="M9" s="3">
        <v>0</v>
      </c>
      <c r="N9" s="93"/>
      <c r="O9" s="93"/>
      <c r="P9" s="93"/>
      <c r="Q9" s="34" t="s">
        <v>19</v>
      </c>
      <c r="R9" s="34" t="s">
        <v>20</v>
      </c>
      <c r="S9" s="35" t="s">
        <v>11</v>
      </c>
      <c r="T9" s="36">
        <v>3</v>
      </c>
      <c r="U9" s="37">
        <v>2</v>
      </c>
      <c r="V9" s="37">
        <v>1</v>
      </c>
      <c r="W9" s="38">
        <v>0</v>
      </c>
      <c r="X9" s="39">
        <v>3</v>
      </c>
      <c r="Y9" s="37">
        <v>2</v>
      </c>
      <c r="Z9" s="37">
        <v>1</v>
      </c>
      <c r="AA9" s="40">
        <v>0</v>
      </c>
      <c r="AB9" s="36">
        <v>3</v>
      </c>
      <c r="AC9" s="37">
        <v>2</v>
      </c>
      <c r="AD9" s="37">
        <v>1</v>
      </c>
      <c r="AE9" s="38">
        <v>0</v>
      </c>
    </row>
    <row r="10" spans="1:31" ht="25.2" customHeight="1">
      <c r="A10" s="64"/>
      <c r="B10" s="65"/>
      <c r="C10" s="66"/>
      <c r="D10" s="64"/>
      <c r="E10" s="64"/>
      <c r="F10" s="64"/>
      <c r="G10" s="64"/>
      <c r="H10" s="64"/>
      <c r="I10" s="64"/>
      <c r="J10" s="64"/>
      <c r="K10" s="64"/>
      <c r="L10" s="64"/>
      <c r="M10" s="64"/>
      <c r="N10" s="9" t="str">
        <f t="shared" ref="N10:N19" si="0">IF(ISBLANK(E10),"",SUM(F10:M10))</f>
        <v/>
      </c>
      <c r="O10" s="9" t="str">
        <f t="shared" ref="O10:O20" si="1">IF(ISBLANK(E10),"",ROUND(SUM((F10*$F$9),(G10*$G$9),(H10*$H$9),(I10*$I$9),(J10*$J$9),(K10*$K$9),(L10*$L$9),(M10*$M$9))/N10,2))</f>
        <v/>
      </c>
      <c r="P10" s="41" t="str">
        <f t="shared" ref="P10:P20" si="2">IF(ISBLANK(E10),"",SQRT(SUM((F10*(($F$9-O10)^2))+(G10*(($G$9-O10)^2))+(H10*(($H$9-O10)^2))+(I10*(($I$9-O10)^2))+(J10*(($J$9-O10)^2))+(K10*(($K$9-O10)^2))+(L10*(($L$9-O10)^2))+(L10*(($L$9-O10)^2))+(M10*(($M$9-O10)^2)))/SUM(F10:M10)))</f>
        <v/>
      </c>
      <c r="Q10" s="64"/>
      <c r="R10" s="64"/>
      <c r="S10" s="42" t="str">
        <f t="shared" ref="S10:S19" si="3">IF(ISBLANK(E10),"",SUM(Q10:R10))</f>
        <v/>
      </c>
      <c r="T10" s="69"/>
      <c r="U10" s="64"/>
      <c r="V10" s="64"/>
      <c r="W10" s="70"/>
      <c r="X10" s="69"/>
      <c r="Y10" s="64"/>
      <c r="Z10" s="64"/>
      <c r="AA10" s="70"/>
      <c r="AB10" s="69"/>
      <c r="AC10" s="64"/>
      <c r="AD10" s="64"/>
      <c r="AE10" s="70"/>
    </row>
    <row r="11" spans="1:31" ht="25.2" customHeight="1">
      <c r="A11" s="64"/>
      <c r="B11" s="65" t="s">
        <v>28</v>
      </c>
      <c r="C11" s="66"/>
      <c r="D11" s="64"/>
      <c r="E11" s="67"/>
      <c r="F11" s="64"/>
      <c r="G11" s="64"/>
      <c r="H11" s="64"/>
      <c r="I11" s="64"/>
      <c r="J11" s="64"/>
      <c r="K11" s="64"/>
      <c r="L11" s="64"/>
      <c r="M11" s="64"/>
      <c r="N11" s="9" t="str">
        <f t="shared" si="0"/>
        <v/>
      </c>
      <c r="O11" s="9" t="str">
        <f t="shared" si="1"/>
        <v/>
      </c>
      <c r="P11" s="41" t="str">
        <f t="shared" si="2"/>
        <v/>
      </c>
      <c r="Q11" s="64"/>
      <c r="R11" s="64"/>
      <c r="S11" s="42" t="str">
        <f t="shared" si="3"/>
        <v/>
      </c>
      <c r="T11" s="69"/>
      <c r="U11" s="64"/>
      <c r="V11" s="64"/>
      <c r="W11" s="70"/>
      <c r="X11" s="69"/>
      <c r="Y11" s="64"/>
      <c r="Z11" s="64"/>
      <c r="AA11" s="70"/>
      <c r="AB11" s="69"/>
      <c r="AC11" s="64"/>
      <c r="AD11" s="64"/>
      <c r="AE11" s="70"/>
    </row>
    <row r="12" spans="1:31" ht="25.2" customHeight="1">
      <c r="A12" s="64"/>
      <c r="B12" s="65" t="s">
        <v>28</v>
      </c>
      <c r="C12" s="66"/>
      <c r="D12" s="64"/>
      <c r="E12" s="67"/>
      <c r="F12" s="64"/>
      <c r="G12" s="64"/>
      <c r="H12" s="64"/>
      <c r="I12" s="64"/>
      <c r="J12" s="64"/>
      <c r="K12" s="64"/>
      <c r="L12" s="64"/>
      <c r="M12" s="64"/>
      <c r="N12" s="9" t="str">
        <f t="shared" si="0"/>
        <v/>
      </c>
      <c r="O12" s="9" t="str">
        <f t="shared" si="1"/>
        <v/>
      </c>
      <c r="P12" s="41" t="str">
        <f t="shared" si="2"/>
        <v/>
      </c>
      <c r="Q12" s="64"/>
      <c r="R12" s="64"/>
      <c r="S12" s="42" t="str">
        <f t="shared" si="3"/>
        <v/>
      </c>
      <c r="T12" s="69"/>
      <c r="U12" s="64"/>
      <c r="V12" s="64"/>
      <c r="W12" s="70"/>
      <c r="X12" s="69"/>
      <c r="Y12" s="64"/>
      <c r="Z12" s="64"/>
      <c r="AA12" s="70"/>
      <c r="AB12" s="69"/>
      <c r="AC12" s="64"/>
      <c r="AD12" s="64"/>
      <c r="AE12" s="70"/>
    </row>
    <row r="13" spans="1:31" ht="25.2" customHeight="1">
      <c r="A13" s="64"/>
      <c r="B13" s="65" t="s">
        <v>28</v>
      </c>
      <c r="C13" s="66"/>
      <c r="D13" s="64"/>
      <c r="E13" s="67"/>
      <c r="F13" s="64"/>
      <c r="G13" s="64"/>
      <c r="H13" s="64"/>
      <c r="I13" s="64"/>
      <c r="J13" s="64"/>
      <c r="K13" s="64"/>
      <c r="L13" s="64"/>
      <c r="M13" s="64"/>
      <c r="N13" s="9" t="str">
        <f t="shared" si="0"/>
        <v/>
      </c>
      <c r="O13" s="9" t="str">
        <f t="shared" si="1"/>
        <v/>
      </c>
      <c r="P13" s="41" t="str">
        <f t="shared" si="2"/>
        <v/>
      </c>
      <c r="Q13" s="64"/>
      <c r="R13" s="64"/>
      <c r="S13" s="42" t="str">
        <f t="shared" si="3"/>
        <v/>
      </c>
      <c r="T13" s="69"/>
      <c r="U13" s="64"/>
      <c r="V13" s="64"/>
      <c r="W13" s="70"/>
      <c r="X13" s="69"/>
      <c r="Y13" s="64"/>
      <c r="Z13" s="64"/>
      <c r="AA13" s="70"/>
      <c r="AB13" s="69"/>
      <c r="AC13" s="64"/>
      <c r="AD13" s="64"/>
      <c r="AE13" s="70"/>
    </row>
    <row r="14" spans="1:31" ht="25.2" customHeight="1">
      <c r="A14" s="64"/>
      <c r="B14" s="65" t="s">
        <v>28</v>
      </c>
      <c r="C14" s="66"/>
      <c r="D14" s="64"/>
      <c r="E14" s="67"/>
      <c r="F14" s="64"/>
      <c r="G14" s="64"/>
      <c r="H14" s="64"/>
      <c r="I14" s="64"/>
      <c r="J14" s="64"/>
      <c r="K14" s="64"/>
      <c r="L14" s="64"/>
      <c r="M14" s="64"/>
      <c r="N14" s="9" t="str">
        <f t="shared" si="0"/>
        <v/>
      </c>
      <c r="O14" s="9" t="str">
        <f t="shared" si="1"/>
        <v/>
      </c>
      <c r="P14" s="41" t="str">
        <f t="shared" si="2"/>
        <v/>
      </c>
      <c r="Q14" s="64"/>
      <c r="R14" s="64"/>
      <c r="S14" s="42" t="str">
        <f t="shared" si="3"/>
        <v/>
      </c>
      <c r="T14" s="69"/>
      <c r="U14" s="64"/>
      <c r="V14" s="64"/>
      <c r="W14" s="70"/>
      <c r="X14" s="69"/>
      <c r="Y14" s="64"/>
      <c r="Z14" s="64"/>
      <c r="AA14" s="70"/>
      <c r="AB14" s="69"/>
      <c r="AC14" s="64"/>
      <c r="AD14" s="64"/>
      <c r="AE14" s="70"/>
    </row>
    <row r="15" spans="1:31" ht="25.2" customHeight="1">
      <c r="A15" s="64"/>
      <c r="B15" s="65" t="s">
        <v>28</v>
      </c>
      <c r="C15" s="66"/>
      <c r="D15" s="64"/>
      <c r="E15" s="67"/>
      <c r="F15" s="64"/>
      <c r="G15" s="64"/>
      <c r="H15" s="64"/>
      <c r="I15" s="64"/>
      <c r="J15" s="64"/>
      <c r="K15" s="64"/>
      <c r="L15" s="64"/>
      <c r="M15" s="64"/>
      <c r="N15" s="9" t="str">
        <f t="shared" si="0"/>
        <v/>
      </c>
      <c r="O15" s="9" t="str">
        <f t="shared" si="1"/>
        <v/>
      </c>
      <c r="P15" s="41" t="str">
        <f t="shared" si="2"/>
        <v/>
      </c>
      <c r="Q15" s="64"/>
      <c r="R15" s="64"/>
      <c r="S15" s="42" t="str">
        <f t="shared" si="3"/>
        <v/>
      </c>
      <c r="T15" s="69"/>
      <c r="U15" s="64"/>
      <c r="V15" s="64"/>
      <c r="W15" s="70"/>
      <c r="X15" s="69"/>
      <c r="Y15" s="64"/>
      <c r="Z15" s="64"/>
      <c r="AA15" s="70"/>
      <c r="AB15" s="69"/>
      <c r="AC15" s="64"/>
      <c r="AD15" s="64"/>
      <c r="AE15" s="70"/>
    </row>
    <row r="16" spans="1:31" ht="25.2" customHeight="1">
      <c r="A16" s="64"/>
      <c r="B16" s="65" t="s">
        <v>28</v>
      </c>
      <c r="C16" s="66"/>
      <c r="D16" s="64"/>
      <c r="E16" s="67"/>
      <c r="F16" s="64"/>
      <c r="G16" s="64"/>
      <c r="H16" s="64"/>
      <c r="I16" s="64"/>
      <c r="J16" s="64"/>
      <c r="K16" s="64"/>
      <c r="L16" s="64"/>
      <c r="M16" s="64"/>
      <c r="N16" s="9" t="str">
        <f t="shared" si="0"/>
        <v/>
      </c>
      <c r="O16" s="9" t="str">
        <f t="shared" si="1"/>
        <v/>
      </c>
      <c r="P16" s="41" t="str">
        <f t="shared" si="2"/>
        <v/>
      </c>
      <c r="Q16" s="64"/>
      <c r="R16" s="64"/>
      <c r="S16" s="42" t="str">
        <f t="shared" si="3"/>
        <v/>
      </c>
      <c r="T16" s="69"/>
      <c r="U16" s="64"/>
      <c r="V16" s="64"/>
      <c r="W16" s="70"/>
      <c r="X16" s="69"/>
      <c r="Y16" s="64"/>
      <c r="Z16" s="64"/>
      <c r="AA16" s="70"/>
      <c r="AB16" s="69"/>
      <c r="AC16" s="64"/>
      <c r="AD16" s="64"/>
      <c r="AE16" s="70"/>
    </row>
    <row r="17" spans="1:31" ht="25.2" customHeight="1">
      <c r="A17" s="64"/>
      <c r="B17" s="65" t="s">
        <v>28</v>
      </c>
      <c r="C17" s="66"/>
      <c r="D17" s="64"/>
      <c r="E17" s="67"/>
      <c r="F17" s="64"/>
      <c r="G17" s="64"/>
      <c r="H17" s="64"/>
      <c r="I17" s="64"/>
      <c r="J17" s="64"/>
      <c r="K17" s="64"/>
      <c r="L17" s="64"/>
      <c r="M17" s="64"/>
      <c r="N17" s="9" t="str">
        <f t="shared" si="0"/>
        <v/>
      </c>
      <c r="O17" s="9" t="str">
        <f t="shared" si="1"/>
        <v/>
      </c>
      <c r="P17" s="41" t="str">
        <f t="shared" si="2"/>
        <v/>
      </c>
      <c r="Q17" s="64"/>
      <c r="R17" s="64"/>
      <c r="S17" s="42" t="str">
        <f t="shared" si="3"/>
        <v/>
      </c>
      <c r="T17" s="69"/>
      <c r="U17" s="64"/>
      <c r="V17" s="64"/>
      <c r="W17" s="70"/>
      <c r="X17" s="69"/>
      <c r="Y17" s="64"/>
      <c r="Z17" s="64"/>
      <c r="AA17" s="70"/>
      <c r="AB17" s="69"/>
      <c r="AC17" s="64"/>
      <c r="AD17" s="64"/>
      <c r="AE17" s="70"/>
    </row>
    <row r="18" spans="1:31" ht="25.2" customHeight="1">
      <c r="A18" s="64"/>
      <c r="B18" s="68" t="s">
        <v>28</v>
      </c>
      <c r="C18" s="66"/>
      <c r="D18" s="64"/>
      <c r="E18" s="67"/>
      <c r="F18" s="64"/>
      <c r="G18" s="64"/>
      <c r="H18" s="64"/>
      <c r="I18" s="64"/>
      <c r="J18" s="64"/>
      <c r="K18" s="64"/>
      <c r="L18" s="64"/>
      <c r="M18" s="64"/>
      <c r="N18" s="9" t="str">
        <f t="shared" si="0"/>
        <v/>
      </c>
      <c r="O18" s="9" t="str">
        <f t="shared" si="1"/>
        <v/>
      </c>
      <c r="P18" s="41" t="str">
        <f t="shared" si="2"/>
        <v/>
      </c>
      <c r="Q18" s="64"/>
      <c r="R18" s="64"/>
      <c r="S18" s="42" t="str">
        <f t="shared" si="3"/>
        <v/>
      </c>
      <c r="T18" s="69"/>
      <c r="U18" s="64"/>
      <c r="V18" s="64"/>
      <c r="W18" s="70"/>
      <c r="X18" s="69"/>
      <c r="Y18" s="64"/>
      <c r="Z18" s="64"/>
      <c r="AA18" s="70"/>
      <c r="AB18" s="69"/>
      <c r="AC18" s="64"/>
      <c r="AD18" s="64"/>
      <c r="AE18" s="70"/>
    </row>
    <row r="19" spans="1:31" ht="25.2" customHeight="1">
      <c r="A19" s="64"/>
      <c r="B19" s="68" t="s">
        <v>28</v>
      </c>
      <c r="C19" s="66"/>
      <c r="D19" s="64"/>
      <c r="E19" s="67"/>
      <c r="F19" s="64"/>
      <c r="G19" s="64"/>
      <c r="H19" s="64"/>
      <c r="I19" s="64"/>
      <c r="J19" s="64"/>
      <c r="K19" s="64"/>
      <c r="L19" s="64"/>
      <c r="M19" s="64"/>
      <c r="N19" s="9" t="str">
        <f t="shared" si="0"/>
        <v/>
      </c>
      <c r="O19" s="9" t="str">
        <f t="shared" si="1"/>
        <v/>
      </c>
      <c r="P19" s="41" t="str">
        <f t="shared" si="2"/>
        <v/>
      </c>
      <c r="Q19" s="64"/>
      <c r="R19" s="64"/>
      <c r="S19" s="42" t="str">
        <f t="shared" si="3"/>
        <v/>
      </c>
      <c r="T19" s="69"/>
      <c r="U19" s="64"/>
      <c r="V19" s="64"/>
      <c r="W19" s="70"/>
      <c r="X19" s="69"/>
      <c r="Y19" s="64"/>
      <c r="Z19" s="64"/>
      <c r="AA19" s="70"/>
      <c r="AB19" s="69"/>
      <c r="AC19" s="64"/>
      <c r="AD19" s="64"/>
      <c r="AE19" s="70"/>
    </row>
    <row r="20" spans="1:31" ht="25.2" customHeight="1">
      <c r="A20" s="138" t="s">
        <v>11</v>
      </c>
      <c r="B20" s="87"/>
      <c r="C20" s="87"/>
      <c r="D20" s="88"/>
      <c r="E20" s="43" t="str">
        <f>IF(ISBLANK(E10),"",SUM(E10:E19))</f>
        <v/>
      </c>
      <c r="F20" s="43" t="str">
        <f t="shared" ref="F20:M20" si="4">IF(ISBLANK(F10),"0",SUM(F10:F19))</f>
        <v>0</v>
      </c>
      <c r="G20" s="43" t="str">
        <f t="shared" si="4"/>
        <v>0</v>
      </c>
      <c r="H20" s="43" t="str">
        <f t="shared" si="4"/>
        <v>0</v>
      </c>
      <c r="I20" s="43" t="str">
        <f t="shared" si="4"/>
        <v>0</v>
      </c>
      <c r="J20" s="43" t="str">
        <f t="shared" si="4"/>
        <v>0</v>
      </c>
      <c r="K20" s="43" t="str">
        <f t="shared" si="4"/>
        <v>0</v>
      </c>
      <c r="L20" s="43" t="str">
        <f t="shared" si="4"/>
        <v>0</v>
      </c>
      <c r="M20" s="43" t="str">
        <f t="shared" si="4"/>
        <v>0</v>
      </c>
      <c r="N20" s="43">
        <f>IF(ISBLANK(N10),"",SUM(N10:N19))</f>
        <v>0</v>
      </c>
      <c r="O20" s="44" t="e">
        <f t="shared" si="1"/>
        <v>#DIV/0!</v>
      </c>
      <c r="P20" s="45" t="e">
        <f t="shared" si="2"/>
        <v>#DIV/0!</v>
      </c>
      <c r="Q20" s="46">
        <f t="shared" ref="Q20:S20" si="5">IF(ISBLANK($S$10),"",SUM(Q10:Q19))</f>
        <v>0</v>
      </c>
      <c r="R20" s="46">
        <f t="shared" si="5"/>
        <v>0</v>
      </c>
      <c r="S20" s="46">
        <f t="shared" si="5"/>
        <v>0</v>
      </c>
      <c r="T20" s="47">
        <f t="shared" ref="T20:AE20" si="6">SUM(T10:T19)</f>
        <v>0</v>
      </c>
      <c r="U20" s="48">
        <f t="shared" si="6"/>
        <v>0</v>
      </c>
      <c r="V20" s="48">
        <f t="shared" si="6"/>
        <v>0</v>
      </c>
      <c r="W20" s="49">
        <f t="shared" si="6"/>
        <v>0</v>
      </c>
      <c r="X20" s="47">
        <f t="shared" si="6"/>
        <v>0</v>
      </c>
      <c r="Y20" s="48">
        <f t="shared" si="6"/>
        <v>0</v>
      </c>
      <c r="Z20" s="48">
        <f t="shared" si="6"/>
        <v>0</v>
      </c>
      <c r="AA20" s="49">
        <f t="shared" si="6"/>
        <v>0</v>
      </c>
      <c r="AB20" s="47">
        <f t="shared" si="6"/>
        <v>0</v>
      </c>
      <c r="AC20" s="48">
        <f t="shared" si="6"/>
        <v>0</v>
      </c>
      <c r="AD20" s="48">
        <f t="shared" si="6"/>
        <v>0</v>
      </c>
      <c r="AE20" s="49">
        <f t="shared" si="6"/>
        <v>0</v>
      </c>
    </row>
    <row r="21" spans="1:31" ht="25.2" customHeight="1">
      <c r="A21" s="138" t="s">
        <v>29</v>
      </c>
      <c r="B21" s="87"/>
      <c r="C21" s="87"/>
      <c r="D21" s="87"/>
      <c r="E21" s="88"/>
      <c r="F21" s="43" t="e">
        <f t="shared" ref="F21:M21" si="7">IF(ISBLANK($E$20),"",ROUND((F20*100/$E$20),2))</f>
        <v>#VALUE!</v>
      </c>
      <c r="G21" s="43" t="e">
        <f t="shared" si="7"/>
        <v>#VALUE!</v>
      </c>
      <c r="H21" s="43" t="e">
        <f t="shared" si="7"/>
        <v>#VALUE!</v>
      </c>
      <c r="I21" s="43" t="e">
        <f t="shared" si="7"/>
        <v>#VALUE!</v>
      </c>
      <c r="J21" s="43" t="e">
        <f t="shared" si="7"/>
        <v>#VALUE!</v>
      </c>
      <c r="K21" s="43" t="e">
        <f t="shared" si="7"/>
        <v>#VALUE!</v>
      </c>
      <c r="L21" s="43" t="e">
        <f t="shared" si="7"/>
        <v>#VALUE!</v>
      </c>
      <c r="M21" s="43" t="e">
        <f t="shared" si="7"/>
        <v>#VALUE!</v>
      </c>
      <c r="N21" s="43" t="e">
        <f>IF(ISBLANK($E$20),"",SUM(F21:M21))</f>
        <v>#VALUE!</v>
      </c>
      <c r="O21" s="118"/>
      <c r="P21" s="88"/>
      <c r="Q21" s="50" t="e">
        <f t="shared" ref="Q21:S21" si="8">IF(ISBLANK(Q20),"",ROUND((Q20*100/$E$20),2))</f>
        <v>#VALUE!</v>
      </c>
      <c r="R21" s="50" t="e">
        <f t="shared" si="8"/>
        <v>#VALUE!</v>
      </c>
      <c r="S21" s="50" t="e">
        <f t="shared" si="8"/>
        <v>#VALUE!</v>
      </c>
      <c r="T21" s="115" t="e">
        <f>(T20+U20)/E20*100</f>
        <v>#VALUE!</v>
      </c>
      <c r="U21" s="88"/>
      <c r="V21" s="115" t="e">
        <f>(V20+W20)/E20*100</f>
        <v>#VALUE!</v>
      </c>
      <c r="W21" s="88"/>
      <c r="X21" s="115" t="e">
        <f>(X20+Y20)/E20*100</f>
        <v>#VALUE!</v>
      </c>
      <c r="Y21" s="88"/>
      <c r="Z21" s="115" t="e">
        <f>(Z20+AA20)/E20*100</f>
        <v>#VALUE!</v>
      </c>
      <c r="AA21" s="88"/>
      <c r="AB21" s="115" t="e">
        <f>(AB20+AC20)/E20*100</f>
        <v>#VALUE!</v>
      </c>
      <c r="AC21" s="88"/>
      <c r="AD21" s="115" t="e">
        <f>(AD20+AE20)/E20*100</f>
        <v>#VALUE!</v>
      </c>
      <c r="AE21" s="88"/>
    </row>
    <row r="22" spans="1:31" ht="25.2" customHeight="1">
      <c r="A22" s="139" t="s">
        <v>36</v>
      </c>
      <c r="B22" s="129"/>
      <c r="C22" s="129"/>
      <c r="D22" s="129"/>
      <c r="E22" s="131"/>
      <c r="F22" s="140" t="e">
        <f>F21+G21+H21</f>
        <v>#VALUE!</v>
      </c>
      <c r="G22" s="141"/>
      <c r="H22" s="142"/>
      <c r="I22" s="77"/>
      <c r="J22" s="78"/>
      <c r="K22" s="78"/>
      <c r="L22" s="78"/>
      <c r="M22" s="79"/>
      <c r="N22" s="80" t="e">
        <f>N21+S21</f>
        <v>#VALUE!</v>
      </c>
      <c r="O22" s="128" t="s">
        <v>30</v>
      </c>
      <c r="P22" s="129"/>
      <c r="Q22" s="129"/>
      <c r="R22" s="126" t="e">
        <f>M21+Q21+R21</f>
        <v>#VALUE!</v>
      </c>
      <c r="S22" s="127"/>
      <c r="T22" s="81"/>
      <c r="U22" s="82"/>
      <c r="V22" s="130" t="e">
        <f>SUM(T21:W21)</f>
        <v>#VALUE!</v>
      </c>
      <c r="W22" s="131"/>
      <c r="X22" s="81"/>
      <c r="Y22" s="82"/>
      <c r="Z22" s="130" t="e">
        <f>SUM(X21:AA21)</f>
        <v>#VALUE!</v>
      </c>
      <c r="AA22" s="131"/>
      <c r="AB22" s="81"/>
      <c r="AC22" s="82"/>
      <c r="AD22" s="130" t="e">
        <f>SUM(AB21:AE21)</f>
        <v>#VALUE!</v>
      </c>
      <c r="AE22" s="131"/>
    </row>
    <row r="23" spans="1:31" ht="25.2" customHeight="1">
      <c r="A23" s="28"/>
      <c r="B23" s="28"/>
      <c r="C23" s="29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</row>
    <row r="24" spans="1:31" ht="25.2" customHeight="1">
      <c r="A24" s="30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</row>
    <row r="25" spans="1:31" ht="25.2" customHeight="1">
      <c r="A25" s="30"/>
      <c r="B25" s="30"/>
      <c r="C25" s="30"/>
      <c r="D25" s="30"/>
      <c r="E25" s="30"/>
      <c r="F25" s="32" t="s">
        <v>32</v>
      </c>
      <c r="G25" s="32"/>
      <c r="H25" s="32"/>
      <c r="I25" s="32"/>
      <c r="J25" s="32"/>
      <c r="K25" s="32"/>
      <c r="L25" s="30"/>
      <c r="M25" s="32"/>
      <c r="N25" s="32" t="s">
        <v>33</v>
      </c>
      <c r="O25" s="30"/>
      <c r="P25" s="30"/>
      <c r="Q25" s="30"/>
      <c r="R25" s="30"/>
      <c r="S25" s="32"/>
      <c r="T25" s="32" t="s">
        <v>32</v>
      </c>
      <c r="U25" s="32"/>
      <c r="V25" s="32"/>
      <c r="W25" s="32"/>
      <c r="X25" s="32"/>
      <c r="Y25" s="32"/>
      <c r="Z25" s="32" t="s">
        <v>34</v>
      </c>
      <c r="AA25" s="32"/>
      <c r="AB25" s="30"/>
      <c r="AC25" s="30"/>
      <c r="AD25" s="30"/>
      <c r="AE25" s="30"/>
    </row>
    <row r="26" spans="1:31" ht="25.2" customHeight="1">
      <c r="A26" s="30"/>
      <c r="B26" s="30"/>
      <c r="C26" s="30"/>
      <c r="D26" s="30"/>
      <c r="E26" s="30"/>
      <c r="F26" s="32"/>
      <c r="G26" s="124" t="s">
        <v>35</v>
      </c>
      <c r="H26" s="125"/>
      <c r="I26" s="125"/>
      <c r="J26" s="125"/>
      <c r="K26" s="125"/>
      <c r="L26" s="125"/>
      <c r="M26" s="125"/>
      <c r="N26" s="125"/>
      <c r="O26" s="30"/>
      <c r="P26" s="30"/>
      <c r="Q26" s="30"/>
      <c r="R26" s="30"/>
      <c r="S26" s="32"/>
      <c r="T26" s="32"/>
      <c r="U26" s="124" t="s">
        <v>35</v>
      </c>
      <c r="V26" s="125"/>
      <c r="W26" s="125"/>
      <c r="X26" s="125"/>
      <c r="Y26" s="125"/>
      <c r="Z26" s="125"/>
      <c r="AA26" s="32"/>
      <c r="AB26" s="30"/>
      <c r="AC26" s="30"/>
      <c r="AD26" s="30"/>
      <c r="AE26" s="30"/>
    </row>
    <row r="27" spans="1:31" ht="25.2" customHeight="1">
      <c r="A27" s="30"/>
      <c r="B27" s="30"/>
      <c r="C27" s="30"/>
      <c r="D27" s="30"/>
      <c r="E27" s="30"/>
      <c r="F27" s="32"/>
      <c r="G27" s="33"/>
      <c r="H27" s="33"/>
      <c r="I27" s="33"/>
      <c r="J27" s="33"/>
      <c r="K27" s="33"/>
      <c r="L27" s="33"/>
      <c r="M27" s="33"/>
      <c r="N27" s="33"/>
      <c r="O27" s="30"/>
      <c r="P27" s="30"/>
      <c r="Q27" s="30"/>
      <c r="R27" s="30"/>
      <c r="S27" s="32"/>
      <c r="T27" s="32"/>
      <c r="U27" s="33"/>
      <c r="V27" s="33"/>
      <c r="W27" s="33"/>
      <c r="X27" s="33"/>
      <c r="Y27" s="33"/>
      <c r="Z27" s="33"/>
      <c r="AA27" s="32"/>
      <c r="AB27" s="30"/>
      <c r="AC27" s="30"/>
      <c r="AD27" s="30"/>
      <c r="AE27" s="30"/>
    </row>
    <row r="28" spans="1:31" ht="25.2" customHeight="1">
      <c r="A28" s="30"/>
      <c r="B28" s="30"/>
      <c r="C28" s="30"/>
      <c r="D28" s="30"/>
      <c r="E28" s="30"/>
      <c r="F28" s="32"/>
      <c r="G28" s="33"/>
      <c r="H28" s="33"/>
      <c r="I28" s="33"/>
      <c r="J28" s="33"/>
      <c r="K28" s="33"/>
      <c r="L28" s="33"/>
      <c r="M28" s="33"/>
      <c r="N28" s="33"/>
      <c r="O28" s="30"/>
      <c r="P28" s="30"/>
      <c r="Q28" s="30"/>
      <c r="R28" s="30"/>
      <c r="S28" s="32"/>
      <c r="T28" s="32"/>
      <c r="U28" s="33"/>
      <c r="V28" s="33"/>
      <c r="W28" s="33"/>
      <c r="X28" s="33"/>
      <c r="Y28" s="33"/>
      <c r="Z28" s="33"/>
      <c r="AA28" s="32"/>
      <c r="AB28" s="30"/>
      <c r="AC28" s="30"/>
      <c r="AD28" s="30"/>
      <c r="AE28" s="30"/>
    </row>
  </sheetData>
  <sheetProtection algorithmName="SHA-512" hashValue="cndL5JZZ/55S6oB8OWh54RPmk5fg5q3s1HCkPMHqhXCWkGxcDK2pVBdq/aZW+1Bm8gFMBYwBIkVVDQZR2ePWoQ==" saltValue="84jeCKlxbCrrXEU0XLnsBQ==" spinCount="100000" sheet="1" objects="1" scenarios="1" formatCells="0"/>
  <mergeCells count="41">
    <mergeCell ref="P3:Z3"/>
    <mergeCell ref="P4:Z4"/>
    <mergeCell ref="P5:Z5"/>
    <mergeCell ref="N7:N9"/>
    <mergeCell ref="O7:O9"/>
    <mergeCell ref="B6:AE6"/>
    <mergeCell ref="F7:M7"/>
    <mergeCell ref="F8:M8"/>
    <mergeCell ref="C4:O4"/>
    <mergeCell ref="C5:O5"/>
    <mergeCell ref="C3:O3"/>
    <mergeCell ref="G26:N26"/>
    <mergeCell ref="T21:U21"/>
    <mergeCell ref="R22:S22"/>
    <mergeCell ref="O22:Q22"/>
    <mergeCell ref="V21:W21"/>
    <mergeCell ref="U26:Z26"/>
    <mergeCell ref="V22:W22"/>
    <mergeCell ref="Z22:AA22"/>
    <mergeCell ref="A22:E22"/>
    <mergeCell ref="F22:H22"/>
    <mergeCell ref="AB21:AC21"/>
    <mergeCell ref="O21:P21"/>
    <mergeCell ref="X21:Y21"/>
    <mergeCell ref="Z21:AA21"/>
    <mergeCell ref="AD22:AE22"/>
    <mergeCell ref="A7:A9"/>
    <mergeCell ref="B7:B9"/>
    <mergeCell ref="C7:C9"/>
    <mergeCell ref="D7:D9"/>
    <mergeCell ref="E7:E9"/>
    <mergeCell ref="AD21:AE21"/>
    <mergeCell ref="P7:P9"/>
    <mergeCell ref="Q7:S7"/>
    <mergeCell ref="Q8:S8"/>
    <mergeCell ref="T7:AE7"/>
    <mergeCell ref="T8:W8"/>
    <mergeCell ref="X8:AA8"/>
    <mergeCell ref="AB8:AE8"/>
    <mergeCell ref="A20:D20"/>
    <mergeCell ref="A21:E21"/>
  </mergeCells>
  <pageMargins left="0.70866141732283472" right="0.70866141732283472" top="0.35433070866141736" bottom="0.74803149606299213" header="0" footer="0"/>
  <pageSetup paperSize="9" scale="77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  <pageSetUpPr fitToPage="1"/>
  </sheetPr>
  <dimension ref="A1:AE36"/>
  <sheetViews>
    <sheetView tabSelected="1" zoomScale="85" zoomScaleNormal="85" workbookViewId="0">
      <selection activeCell="W2" sqref="W2"/>
    </sheetView>
  </sheetViews>
  <sheetFormatPr defaultColWidth="14.44140625" defaultRowHeight="25.2" customHeight="1"/>
  <cols>
    <col min="1" max="1" width="5.88671875" customWidth="1"/>
    <col min="3" max="12" width="5.88671875" customWidth="1"/>
    <col min="13" max="13" width="7.33203125" customWidth="1"/>
    <col min="14" max="15" width="5.88671875" customWidth="1"/>
    <col min="18" max="27" width="5.88671875" customWidth="1"/>
    <col min="28" max="28" width="7.33203125" customWidth="1"/>
    <col min="29" max="31" width="5.88671875" customWidth="1"/>
  </cols>
  <sheetData>
    <row r="1" spans="1:31" ht="25.2" customHeight="1">
      <c r="A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51" t="str">
        <f>"การเปรียบเทียบผลสัมฤทธิ์ทางการเรียนของ "&amp;'ภาคเรียนที่ 2 ปีการศึกษา 2568'!P3</f>
        <v>การเปรียบเทียบผลสัมฤทธิ์ทางการเรียนของ นายเรียนดี  วิชาการ</v>
      </c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</row>
    <row r="2" spans="1:31" ht="25.2" customHeight="1">
      <c r="A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1" t="str">
        <f>"กลุ่มสาระการเรียนรู้ "&amp;'ภาคเรียนที่ 2 ปีการศึกษา 2568'!P4 &amp;"  ภาคเรียนที่ "&amp;'ภาคเรียนที่ 1 ปีการศึกษา 2568'!P5 &amp;"  และภาคเรียนที่ "&amp;'ภาคเรียนที่ 2 ปีการศึกษา 2568'!P5</f>
        <v>กลุ่มสาระการเรียนรู้ คณิตศาสตร์  ภาคเรียนที่ 1/2568  และภาคเรียนที่ 2/2568</v>
      </c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</row>
    <row r="3" spans="1:31" ht="10.199999999999999" customHeight="1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</row>
    <row r="4" spans="1:31" ht="25.2" customHeight="1">
      <c r="A4" s="32"/>
      <c r="B4" s="32" t="str">
        <f>"ผลสัมฤทธิ์ทางการเรียน ภาคเรียนที่ "&amp;'ภาคเรียนที่ 1 ปีการศึกษา 2568'!P5</f>
        <v>ผลสัมฤทธิ์ทางการเรียน ภาคเรียนที่ 1/2568</v>
      </c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 t="str">
        <f>"ผลสัมฤทธิ์ทางการเรียน ภาคเรียนที่ "&amp;'ภาคเรียนที่ 2 ปีการศึกษา 2568'!P5</f>
        <v>ผลสัมฤทธิ์ทางการเรียน ภาคเรียนที่ 2/2568</v>
      </c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</row>
    <row r="5" spans="1:31" ht="25.2" customHeight="1">
      <c r="A5" s="32"/>
      <c r="B5" s="52" t="s">
        <v>15</v>
      </c>
      <c r="C5" s="53">
        <v>4</v>
      </c>
      <c r="D5" s="54">
        <v>3.5</v>
      </c>
      <c r="E5" s="55">
        <v>3</v>
      </c>
      <c r="F5" s="56">
        <v>2.5</v>
      </c>
      <c r="G5" s="55">
        <v>2</v>
      </c>
      <c r="H5" s="56">
        <v>1.5</v>
      </c>
      <c r="I5" s="55">
        <v>1</v>
      </c>
      <c r="J5" s="55">
        <v>0</v>
      </c>
      <c r="K5" s="55" t="s">
        <v>19</v>
      </c>
      <c r="L5" s="55" t="s">
        <v>20</v>
      </c>
      <c r="M5" s="83" t="s">
        <v>38</v>
      </c>
      <c r="N5" s="83" t="s">
        <v>37</v>
      </c>
      <c r="O5" s="55" t="s">
        <v>11</v>
      </c>
      <c r="P5" s="32"/>
      <c r="Q5" s="57" t="s">
        <v>15</v>
      </c>
      <c r="R5" s="58">
        <v>4</v>
      </c>
      <c r="S5" s="59">
        <v>3.5</v>
      </c>
      <c r="T5" s="60">
        <v>3</v>
      </c>
      <c r="U5" s="61">
        <v>2.5</v>
      </c>
      <c r="V5" s="60">
        <v>2</v>
      </c>
      <c r="W5" s="61">
        <v>1.5</v>
      </c>
      <c r="X5" s="60">
        <v>1</v>
      </c>
      <c r="Y5" s="60">
        <v>0</v>
      </c>
      <c r="Z5" s="60" t="s">
        <v>19</v>
      </c>
      <c r="AA5" s="60" t="s">
        <v>20</v>
      </c>
      <c r="AB5" s="83" t="s">
        <v>38</v>
      </c>
      <c r="AC5" s="83" t="s">
        <v>37</v>
      </c>
      <c r="AD5" s="60" t="s">
        <v>11</v>
      </c>
      <c r="AE5" s="32"/>
    </row>
    <row r="6" spans="1:31" ht="25.2" customHeight="1">
      <c r="A6" s="32"/>
      <c r="B6" s="52" t="s">
        <v>9</v>
      </c>
      <c r="C6" s="55" t="str">
        <f>'ภาคเรียนที่ 1 ปีการศึกษา 2568'!F20</f>
        <v>0</v>
      </c>
      <c r="D6" s="55" t="str">
        <f>'ภาคเรียนที่ 1 ปีการศึกษา 2568'!G20</f>
        <v>0</v>
      </c>
      <c r="E6" s="55" t="str">
        <f>'ภาคเรียนที่ 1 ปีการศึกษา 2568'!H20</f>
        <v>0</v>
      </c>
      <c r="F6" s="55" t="str">
        <f>'ภาคเรียนที่ 1 ปีการศึกษา 2568'!I20</f>
        <v>0</v>
      </c>
      <c r="G6" s="55" t="str">
        <f>'ภาคเรียนที่ 1 ปีการศึกษา 2568'!J20</f>
        <v>0</v>
      </c>
      <c r="H6" s="55" t="str">
        <f>'ภาคเรียนที่ 1 ปีการศึกษา 2568'!K20</f>
        <v>0</v>
      </c>
      <c r="I6" s="55" t="str">
        <f>'ภาคเรียนที่ 1 ปีการศึกษา 2568'!L20</f>
        <v>0</v>
      </c>
      <c r="J6" s="55" t="str">
        <f>'ภาคเรียนที่ 1 ปีการศึกษา 2568'!M20</f>
        <v>0</v>
      </c>
      <c r="K6" s="62">
        <f>'ภาคเรียนที่ 1 ปีการศึกษา 2568'!Q20</f>
        <v>0</v>
      </c>
      <c r="L6" s="62">
        <f>'ภาคเรียนที่ 1 ปีการศึกษา 2568'!R20</f>
        <v>0</v>
      </c>
      <c r="M6" s="62">
        <f>'ภาคเรียนที่ 1 ปีการศึกษา 2568'!F20+'ภาคเรียนที่ 1 ปีการศึกษา 2568'!G20+'ภาคเรียนที่ 1 ปีการศึกษา 2568'!H20</f>
        <v>0</v>
      </c>
      <c r="N6" s="62">
        <f>'ภาคเรียนที่ 1 ปีการศึกษา 2568'!M20+'ภาคเรียนที่ 1 ปีการศึกษา 2568'!Q20+'ภาคเรียนที่ 1 ปีการศึกษา 2568'!R20</f>
        <v>0</v>
      </c>
      <c r="O6" s="55" t="str">
        <f>'ภาคเรียนที่ 1 ปีการศึกษา 2568'!E20</f>
        <v/>
      </c>
      <c r="P6" s="32"/>
      <c r="Q6" s="57" t="s">
        <v>9</v>
      </c>
      <c r="R6" s="60" t="str">
        <f>'ภาคเรียนที่ 2 ปีการศึกษา 2568'!F20</f>
        <v>0</v>
      </c>
      <c r="S6" s="60" t="str">
        <f>'ภาคเรียนที่ 2 ปีการศึกษา 2568'!G20</f>
        <v>0</v>
      </c>
      <c r="T6" s="60" t="str">
        <f>'ภาคเรียนที่ 2 ปีการศึกษา 2568'!H20</f>
        <v>0</v>
      </c>
      <c r="U6" s="60" t="str">
        <f>'ภาคเรียนที่ 2 ปีการศึกษา 2568'!I20</f>
        <v>0</v>
      </c>
      <c r="V6" s="60" t="str">
        <f>'ภาคเรียนที่ 2 ปีการศึกษา 2568'!J20</f>
        <v>0</v>
      </c>
      <c r="W6" s="60" t="str">
        <f>'ภาคเรียนที่ 2 ปีการศึกษา 2568'!K20</f>
        <v>0</v>
      </c>
      <c r="X6" s="60" t="str">
        <f>'ภาคเรียนที่ 2 ปีการศึกษา 2568'!L20</f>
        <v>0</v>
      </c>
      <c r="Y6" s="60" t="str">
        <f>'ภาคเรียนที่ 2 ปีการศึกษา 2568'!M20</f>
        <v>0</v>
      </c>
      <c r="Z6" s="63">
        <f>'ภาคเรียนที่ 2 ปีการศึกษา 2568'!Q20</f>
        <v>0</v>
      </c>
      <c r="AA6" s="63">
        <f>'ภาคเรียนที่ 2 ปีการศึกษา 2568'!R20</f>
        <v>0</v>
      </c>
      <c r="AB6" s="63">
        <f>'ภาคเรียนที่ 2 ปีการศึกษา 2568'!F20+'ภาคเรียนที่ 2 ปีการศึกษา 2568'!G20+'ภาคเรียนที่ 2 ปีการศึกษา 2568'!H20</f>
        <v>0</v>
      </c>
      <c r="AC6" s="63">
        <f>'ภาคเรียนที่ 2 ปีการศึกษา 2568'!M20+'ภาคเรียนที่ 2 ปีการศึกษา 2568'!Q20+'ภาคเรียนที่ 2 ปีการศึกษา 2568'!R20</f>
        <v>0</v>
      </c>
      <c r="AD6" s="60" t="str">
        <f>'ภาคเรียนที่ 2 ปีการศึกษา 2568'!E20</f>
        <v/>
      </c>
      <c r="AE6" s="32"/>
    </row>
    <row r="7" spans="1:31" ht="25.2" customHeight="1">
      <c r="A7" s="32"/>
      <c r="B7" s="52" t="s">
        <v>29</v>
      </c>
      <c r="C7" s="55" t="e">
        <f>'ภาคเรียนที่ 1 ปีการศึกษา 2568'!F21</f>
        <v>#VALUE!</v>
      </c>
      <c r="D7" s="55" t="e">
        <f>'ภาคเรียนที่ 1 ปีการศึกษา 2568'!G21</f>
        <v>#VALUE!</v>
      </c>
      <c r="E7" s="55" t="e">
        <f>'ภาคเรียนที่ 1 ปีการศึกษา 2568'!H21</f>
        <v>#VALUE!</v>
      </c>
      <c r="F7" s="55" t="e">
        <f>'ภาคเรียนที่ 1 ปีการศึกษา 2568'!I21</f>
        <v>#VALUE!</v>
      </c>
      <c r="G7" s="55" t="e">
        <f>'ภาคเรียนที่ 1 ปีการศึกษา 2568'!J21</f>
        <v>#VALUE!</v>
      </c>
      <c r="H7" s="55" t="e">
        <f>'ภาคเรียนที่ 1 ปีการศึกษา 2568'!K21</f>
        <v>#VALUE!</v>
      </c>
      <c r="I7" s="55" t="e">
        <f>'ภาคเรียนที่ 1 ปีการศึกษา 2568'!L21</f>
        <v>#VALUE!</v>
      </c>
      <c r="J7" s="55" t="e">
        <f>'ภาคเรียนที่ 1 ปีการศึกษา 2568'!M21</f>
        <v>#VALUE!</v>
      </c>
      <c r="K7" s="55" t="e">
        <f>'ภาคเรียนที่ 1 ปีการศึกษา 2568'!Q21</f>
        <v>#VALUE!</v>
      </c>
      <c r="L7" s="55" t="e">
        <f>'ภาคเรียนที่ 1 ปีการศึกษา 2568'!R21</f>
        <v>#VALUE!</v>
      </c>
      <c r="M7" s="84" t="e">
        <f>'ภาคเรียนที่ 1 ปีการศึกษา 2568'!F22</f>
        <v>#VALUE!</v>
      </c>
      <c r="N7" s="84" t="e">
        <f>'ภาคเรียนที่ 1 ปีการศึกษา 2568'!R22</f>
        <v>#VALUE!</v>
      </c>
      <c r="O7" s="55" t="e">
        <f>'ภาคเรียนที่ 1 ปีการศึกษา 2568'!N22</f>
        <v>#VALUE!</v>
      </c>
      <c r="P7" s="32"/>
      <c r="Q7" s="57" t="s">
        <v>29</v>
      </c>
      <c r="R7" s="60" t="e">
        <f>'ภาคเรียนที่ 2 ปีการศึกษา 2568'!F21</f>
        <v>#VALUE!</v>
      </c>
      <c r="S7" s="60" t="e">
        <f>'ภาคเรียนที่ 2 ปีการศึกษา 2568'!G21</f>
        <v>#VALUE!</v>
      </c>
      <c r="T7" s="60" t="e">
        <f>'ภาคเรียนที่ 2 ปีการศึกษา 2568'!H21</f>
        <v>#VALUE!</v>
      </c>
      <c r="U7" s="60" t="e">
        <f>'ภาคเรียนที่ 2 ปีการศึกษา 2568'!I21</f>
        <v>#VALUE!</v>
      </c>
      <c r="V7" s="60" t="e">
        <f>'ภาคเรียนที่ 2 ปีการศึกษา 2568'!J21</f>
        <v>#VALUE!</v>
      </c>
      <c r="W7" s="60" t="e">
        <f>'ภาคเรียนที่ 2 ปีการศึกษา 2568'!K21</f>
        <v>#VALUE!</v>
      </c>
      <c r="X7" s="60" t="e">
        <f>'ภาคเรียนที่ 2 ปีการศึกษา 2568'!L21</f>
        <v>#VALUE!</v>
      </c>
      <c r="Y7" s="60" t="e">
        <f>'ภาคเรียนที่ 2 ปีการศึกษา 2568'!M21</f>
        <v>#VALUE!</v>
      </c>
      <c r="Z7" s="60" t="e">
        <f>'ภาคเรียนที่ 2 ปีการศึกษา 2568'!Q21</f>
        <v>#VALUE!</v>
      </c>
      <c r="AA7" s="60" t="e">
        <f>'ภาคเรียนที่ 2 ปีการศึกษา 2568'!R21</f>
        <v>#VALUE!</v>
      </c>
      <c r="AB7" s="85" t="e">
        <f>'ภาคเรียนที่ 2 ปีการศึกษา 2568'!F22</f>
        <v>#VALUE!</v>
      </c>
      <c r="AC7" s="85" t="e">
        <f>'ภาคเรียนที่ 2 ปีการศึกษา 2568'!R22</f>
        <v>#VALUE!</v>
      </c>
      <c r="AD7" s="60" t="e">
        <f>'ภาคเรียนที่ 2 ปีการศึกษา 2568'!N22</f>
        <v>#VALUE!</v>
      </c>
      <c r="AE7" s="32"/>
    </row>
    <row r="8" spans="1:31" ht="25.2" customHeight="1">
      <c r="A8" s="32"/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</row>
    <row r="9" spans="1:31" ht="25.2" customHeight="1">
      <c r="A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</row>
    <row r="10" spans="1:31" ht="25.2" customHeight="1">
      <c r="A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</row>
    <row r="11" spans="1:31" ht="25.2" customHeight="1">
      <c r="A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</row>
    <row r="12" spans="1:31" ht="25.2" customHeight="1">
      <c r="A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</row>
    <row r="13" spans="1:31" ht="25.2" customHeight="1">
      <c r="A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</row>
    <row r="14" spans="1:31" ht="25.2" customHeight="1">
      <c r="A14" s="32"/>
      <c r="B14" s="32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</row>
    <row r="15" spans="1:31" ht="25.2" customHeight="1">
      <c r="A15" s="32"/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</row>
    <row r="16" spans="1:31" ht="25.2" customHeight="1">
      <c r="A16" s="32"/>
      <c r="B16" s="32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</row>
    <row r="17" spans="1:31" ht="25.2" customHeight="1">
      <c r="A17" s="32"/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</row>
    <row r="18" spans="1:31" ht="25.2" customHeight="1">
      <c r="A18" s="32"/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</row>
    <row r="19" spans="1:31" ht="25.2" customHeight="1">
      <c r="A19" s="32"/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</row>
    <row r="20" spans="1:31" ht="25.2" customHeight="1">
      <c r="A20" s="32"/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</row>
    <row r="21" spans="1:31" ht="25.2" customHeight="1">
      <c r="A21" s="32"/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</row>
    <row r="22" spans="1:31" ht="25.2" customHeight="1">
      <c r="A22" s="32"/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</row>
    <row r="23" spans="1:31" ht="25.2" customHeight="1">
      <c r="A23" s="32"/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</row>
    <row r="24" spans="1:31" ht="25.2" customHeight="1">
      <c r="A24" s="32"/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</row>
    <row r="25" spans="1:31" ht="25.2" customHeight="1">
      <c r="A25" s="32"/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</row>
    <row r="26" spans="1:31" ht="25.2" customHeight="1">
      <c r="A26" s="32"/>
      <c r="B26" s="32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</row>
    <row r="27" spans="1:31" ht="25.2" customHeight="1">
      <c r="A27" s="32"/>
      <c r="B27" s="32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</row>
    <row r="28" spans="1:31" ht="25.2" customHeight="1">
      <c r="A28" s="32"/>
      <c r="B28" s="32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</row>
    <row r="29" spans="1:31" ht="25.2" customHeight="1">
      <c r="A29" s="32"/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</row>
    <row r="30" spans="1:31" ht="25.2" customHeight="1">
      <c r="A30" s="32"/>
      <c r="B30" s="32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</row>
    <row r="31" spans="1:31" ht="25.2" customHeight="1">
      <c r="A31" s="32"/>
      <c r="B31" s="32"/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</row>
    <row r="32" spans="1:31" ht="25.2" customHeight="1">
      <c r="A32" s="32"/>
      <c r="B32" s="32"/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</row>
    <row r="33" spans="1:31" ht="25.2" customHeight="1">
      <c r="A33" s="32"/>
      <c r="B33" s="32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</row>
    <row r="34" spans="1:31" ht="25.2" customHeight="1">
      <c r="A34" s="32"/>
      <c r="B34" s="32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</row>
    <row r="35" spans="1:31" ht="25.2" customHeight="1">
      <c r="A35" s="32"/>
      <c r="B35" s="32"/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</row>
    <row r="36" spans="1:31" ht="25.2" customHeight="1">
      <c r="A36" s="32"/>
      <c r="B36" s="32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</row>
  </sheetData>
  <sheetProtection algorithmName="SHA-512" hashValue="F1UVwqPS4osiuAwmogI2A3XtSMOeMjN+K9Fxc8Q7rjZAlztVVfkeYPRpypJsfWOZ5GxTMQPKDIXU0j9Oxk6Oog==" saltValue="wz0DW1uTjSSSIXX9yQuQ2A==" spinCount="100000" sheet="1" objects="1" scenarios="1" formatCells="0"/>
  <pageMargins left="0.7" right="0.7" top="0.75" bottom="0.75" header="0.3" footer="0.3"/>
  <pageSetup paperSize="9" scale="64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ตัวอย่างการกรอก</vt:lpstr>
      <vt:lpstr>ภาคเรียนที่ 1 ปีการศึกษา 2568</vt:lpstr>
      <vt:lpstr>ภาคเรียนที่ 2 ปีการศึกษา 2568</vt:lpstr>
      <vt:lpstr>ผลการเปรียบเทียบผลสัมฤทธิ์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ศิริชัย วัฒนศิริ</dc:creator>
  <cp:lastModifiedBy>ศิริชัย วัฒนศิริ</cp:lastModifiedBy>
  <cp:lastPrinted>2025-10-03T00:45:19Z</cp:lastPrinted>
  <dcterms:created xsi:type="dcterms:W3CDTF">2025-10-02T11:12:33Z</dcterms:created>
  <dcterms:modified xsi:type="dcterms:W3CDTF">2026-03-09T08:51:42Z</dcterms:modified>
</cp:coreProperties>
</file>